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895" yWindow="600" windowWidth="21930" windowHeight="11130" activeTab="1"/>
  </bookViews>
  <sheets>
    <sheet name="606-Finance" sheetId="13" r:id="rId1"/>
    <sheet name="Events and Meetings" sheetId="20" r:id="rId2"/>
  </sheets>
  <calcPr calcId="125725"/>
</workbook>
</file>

<file path=xl/calcChain.xml><?xml version="1.0" encoding="utf-8"?>
<calcChain xmlns="http://schemas.openxmlformats.org/spreadsheetml/2006/main">
  <c r="S68" i="13"/>
  <c r="M47"/>
  <c r="C47"/>
  <c r="D60"/>
  <c r="E60"/>
  <c r="F60"/>
  <c r="G60"/>
  <c r="H60"/>
  <c r="I60"/>
  <c r="J60"/>
  <c r="K60"/>
  <c r="L60"/>
  <c r="M60"/>
  <c r="N60"/>
  <c r="O60"/>
  <c r="P60"/>
  <c r="C60"/>
  <c r="F47"/>
  <c r="D47"/>
  <c r="E47"/>
  <c r="G47"/>
  <c r="H47"/>
  <c r="I47"/>
  <c r="J47"/>
  <c r="K47"/>
  <c r="L47"/>
  <c r="N47"/>
  <c r="O47"/>
  <c r="P47"/>
  <c r="R44"/>
  <c r="R48"/>
  <c r="R42"/>
  <c r="R49"/>
  <c r="R50"/>
  <c r="S50" s="1"/>
  <c r="R51"/>
  <c r="S51" s="1"/>
  <c r="R52"/>
  <c r="R53"/>
  <c r="R43"/>
  <c r="R45"/>
  <c r="R54"/>
  <c r="R55"/>
  <c r="R56"/>
  <c r="R57"/>
  <c r="S57" s="1"/>
  <c r="R58"/>
  <c r="R59"/>
  <c r="R46"/>
  <c r="R61"/>
  <c r="R62"/>
  <c r="R63"/>
  <c r="R64"/>
  <c r="R65"/>
  <c r="R66"/>
  <c r="R41"/>
  <c r="Q44"/>
  <c r="Q48"/>
  <c r="Q42"/>
  <c r="S42" s="1"/>
  <c r="Q49"/>
  <c r="Q50"/>
  <c r="Q51"/>
  <c r="Q52"/>
  <c r="Q53"/>
  <c r="Q43"/>
  <c r="Q45"/>
  <c r="Q54"/>
  <c r="Q55"/>
  <c r="Q56"/>
  <c r="Q57"/>
  <c r="Q58"/>
  <c r="Q59"/>
  <c r="Q46"/>
  <c r="Q61"/>
  <c r="Q62"/>
  <c r="Q63"/>
  <c r="Q64"/>
  <c r="Q65"/>
  <c r="Q66"/>
  <c r="Q41"/>
  <c r="F67"/>
  <c r="D67"/>
  <c r="S41" l="1"/>
  <c r="S53"/>
  <c r="S65"/>
  <c r="R60"/>
  <c r="R67"/>
  <c r="S45"/>
  <c r="Q60"/>
  <c r="S49"/>
  <c r="S44"/>
  <c r="S63"/>
  <c r="S55"/>
  <c r="D68"/>
  <c r="F68"/>
  <c r="S48"/>
  <c r="S52"/>
  <c r="S58"/>
  <c r="S62"/>
  <c r="S64"/>
  <c r="S43"/>
  <c r="S54"/>
  <c r="S61"/>
  <c r="S66"/>
  <c r="S46"/>
  <c r="Q67"/>
  <c r="S56"/>
  <c r="S59"/>
  <c r="M42" i="20"/>
  <c r="L42"/>
  <c r="K42"/>
  <c r="J42"/>
  <c r="I42"/>
  <c r="H42"/>
  <c r="G42"/>
  <c r="F42"/>
  <c r="E42"/>
  <c r="D42"/>
  <c r="C42"/>
  <c r="B42"/>
  <c r="R68" i="13" l="1"/>
  <c r="Q68"/>
  <c r="R47"/>
  <c r="S67"/>
  <c r="AB34"/>
  <c r="AB33"/>
  <c r="AB32"/>
  <c r="AB30"/>
  <c r="AB29"/>
  <c r="AB31"/>
  <c r="AA29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W35"/>
  <c r="X35"/>
  <c r="Y35"/>
  <c r="Z35"/>
  <c r="J28" l="1"/>
  <c r="V28" l="1"/>
  <c r="V36" s="1"/>
  <c r="V11"/>
  <c r="X11"/>
  <c r="X28"/>
  <c r="Z28"/>
  <c r="Z36" s="1"/>
  <c r="Z11"/>
  <c r="Y11"/>
  <c r="C11"/>
  <c r="D11"/>
  <c r="E11"/>
  <c r="F11"/>
  <c r="G11"/>
  <c r="H11"/>
  <c r="I11"/>
  <c r="J11"/>
  <c r="K11"/>
  <c r="L11"/>
  <c r="M11"/>
  <c r="N11"/>
  <c r="O11"/>
  <c r="P11"/>
  <c r="Q11"/>
  <c r="R11"/>
  <c r="S11"/>
  <c r="T11"/>
  <c r="U11"/>
  <c r="W11"/>
  <c r="C35"/>
  <c r="AA30"/>
  <c r="AA31"/>
  <c r="AA32"/>
  <c r="AA33"/>
  <c r="AA34"/>
  <c r="AA13"/>
  <c r="AA14"/>
  <c r="AA15"/>
  <c r="AA16"/>
  <c r="AA17"/>
  <c r="AA18"/>
  <c r="AA19"/>
  <c r="AA20"/>
  <c r="AA21"/>
  <c r="AA22"/>
  <c r="AA23"/>
  <c r="AA24"/>
  <c r="AA25"/>
  <c r="AA26"/>
  <c r="AA27"/>
  <c r="AA12"/>
  <c r="AA5"/>
  <c r="AA6"/>
  <c r="AA7"/>
  <c r="AA8"/>
  <c r="AA9"/>
  <c r="AA10"/>
  <c r="AA4"/>
  <c r="AB20"/>
  <c r="AB21"/>
  <c r="AB22"/>
  <c r="AB13"/>
  <c r="AB14"/>
  <c r="AB15"/>
  <c r="AB16"/>
  <c r="AB17"/>
  <c r="AB18"/>
  <c r="AB19"/>
  <c r="AB23"/>
  <c r="AB24"/>
  <c r="AB25"/>
  <c r="AB26"/>
  <c r="AB27"/>
  <c r="AB12"/>
  <c r="AB5"/>
  <c r="AB6"/>
  <c r="AB7"/>
  <c r="AB8"/>
  <c r="AB9"/>
  <c r="AB10"/>
  <c r="AB4"/>
  <c r="Q28"/>
  <c r="Q36" s="1"/>
  <c r="R28"/>
  <c r="S28"/>
  <c r="T28"/>
  <c r="E67"/>
  <c r="E68" s="1"/>
  <c r="G67"/>
  <c r="G68" s="1"/>
  <c r="H67"/>
  <c r="I67"/>
  <c r="J67"/>
  <c r="K67"/>
  <c r="L67"/>
  <c r="M67"/>
  <c r="N67"/>
  <c r="N68" s="1"/>
  <c r="O67"/>
  <c r="O68" s="1"/>
  <c r="P67"/>
  <c r="C67"/>
  <c r="C68" s="1"/>
  <c r="Q47"/>
  <c r="S47" s="1"/>
  <c r="C28"/>
  <c r="U28"/>
  <c r="W28"/>
  <c r="Y28"/>
  <c r="Y36" s="1"/>
  <c r="E28"/>
  <c r="F28"/>
  <c r="G28"/>
  <c r="H28"/>
  <c r="I28"/>
  <c r="K28"/>
  <c r="L28"/>
  <c r="M28"/>
  <c r="N28"/>
  <c r="O28"/>
  <c r="P28"/>
  <c r="D28"/>
  <c r="C14" i="20"/>
  <c r="D14"/>
  <c r="E14"/>
  <c r="F14"/>
  <c r="G14"/>
  <c r="H14"/>
  <c r="I14"/>
  <c r="J14"/>
  <c r="K14"/>
  <c r="L14"/>
  <c r="M14"/>
  <c r="B14"/>
  <c r="S60" i="13" l="1"/>
  <c r="X36"/>
  <c r="K68"/>
  <c r="AA11"/>
  <c r="R36"/>
  <c r="S36"/>
  <c r="T36"/>
  <c r="AC6"/>
  <c r="AC21"/>
  <c r="J68"/>
  <c r="AC32"/>
  <c r="AC17"/>
  <c r="AC19"/>
  <c r="C36"/>
  <c r="AC26"/>
  <c r="L68"/>
  <c r="AC10"/>
  <c r="AC15"/>
  <c r="P68"/>
  <c r="H68"/>
  <c r="M68"/>
  <c r="I68"/>
  <c r="AC9"/>
  <c r="AC7"/>
  <c r="AC5"/>
  <c r="AC14"/>
  <c r="AA35"/>
  <c r="AC22"/>
  <c r="AC31"/>
  <c r="AC34"/>
  <c r="AC33"/>
  <c r="N36"/>
  <c r="J36"/>
  <c r="F36"/>
  <c r="AC30"/>
  <c r="AC18"/>
  <c r="AC16"/>
  <c r="AC20"/>
  <c r="AC25"/>
  <c r="AC23"/>
  <c r="AC13"/>
  <c r="AC8"/>
  <c r="AA28"/>
  <c r="AA36" s="1"/>
  <c r="AC27"/>
  <c r="AC24"/>
  <c r="W36"/>
  <c r="O36"/>
  <c r="K36"/>
  <c r="G36"/>
  <c r="P36"/>
  <c r="L36"/>
  <c r="H36"/>
  <c r="AB28"/>
  <c r="AB35"/>
  <c r="D36"/>
  <c r="M36"/>
  <c r="I36"/>
  <c r="E36"/>
  <c r="U36"/>
  <c r="AB11"/>
  <c r="AC4"/>
  <c r="AC12"/>
  <c r="AC29"/>
  <c r="AD39" l="1"/>
  <c r="AB36"/>
  <c r="AC35"/>
  <c r="AC28"/>
  <c r="AC11"/>
  <c r="AD41" l="1"/>
  <c r="AD47" s="1"/>
  <c r="AC36"/>
</calcChain>
</file>

<file path=xl/sharedStrings.xml><?xml version="1.0" encoding="utf-8"?>
<sst xmlns="http://schemas.openxmlformats.org/spreadsheetml/2006/main" count="200" uniqueCount="89">
  <si>
    <t>Variance</t>
  </si>
  <si>
    <t>Bank Charges</t>
  </si>
  <si>
    <t>Copying</t>
  </si>
  <si>
    <t>Delivery-Overnight</t>
  </si>
  <si>
    <t>Insurance-Health/Life</t>
  </si>
  <si>
    <t>Postage</t>
  </si>
  <si>
    <t>Publications/Subscriptions</t>
  </si>
  <si>
    <t>Wire/On-Line Services</t>
  </si>
  <si>
    <t>Supplies</t>
  </si>
  <si>
    <t>Line Item</t>
  </si>
  <si>
    <t>Code</t>
  </si>
  <si>
    <t>January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</si>
  <si>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</si>
  <si>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</si>
  <si>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</si>
  <si>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</si>
  <si>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</si>
  <si>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</si>
  <si>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</si>
  <si>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</si>
  <si>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</si>
  <si>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</si>
  <si>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February</t>
  </si>
  <si>
    <t>Budget</t>
  </si>
  <si>
    <t>Actual</t>
  </si>
  <si>
    <t>Total</t>
  </si>
  <si>
    <t>Current</t>
  </si>
  <si>
    <t>Payroll</t>
  </si>
  <si>
    <t>Retirement/Employer</t>
  </si>
  <si>
    <t>Events/Meetings</t>
  </si>
  <si>
    <t>Ins-Workers' Comp/Disability</t>
  </si>
  <si>
    <t>Cycle Totals</t>
  </si>
  <si>
    <t>NAPA Issues Conference</t>
  </si>
  <si>
    <t>Election Night (11/4/2014)</t>
  </si>
  <si>
    <t>NYC Issues Conference</t>
  </si>
  <si>
    <t>POTUS Chicago (5/29/2013)</t>
  </si>
  <si>
    <t>NAPA Issues Conference (8/16/2013)</t>
  </si>
  <si>
    <t>POTUS San Francisco/Getty-Steyer Event (4/5/2013)</t>
  </si>
  <si>
    <t>NY Issues Conference (3/22/2013 and 3/23/2013)</t>
  </si>
  <si>
    <t>Event Description</t>
  </si>
  <si>
    <t>Totals</t>
  </si>
  <si>
    <t>Other Events</t>
  </si>
  <si>
    <t>Casual Services Rendered</t>
  </si>
  <si>
    <t>Catering</t>
  </si>
  <si>
    <t>Printing</t>
  </si>
  <si>
    <t>Prepaid Subscriptions/Other</t>
  </si>
  <si>
    <t>Consulting/Professional Serv</t>
  </si>
  <si>
    <t>Delivery-Local</t>
  </si>
  <si>
    <t>Telephone-Cellular</t>
  </si>
  <si>
    <t>Telephone-Conferences</t>
  </si>
  <si>
    <t>Travel/Meetings-Local</t>
  </si>
  <si>
    <t>Travel/Lodging-Non-Local</t>
  </si>
  <si>
    <t>Transfers to Affiliates</t>
  </si>
  <si>
    <t>Taxes-FUTA</t>
  </si>
  <si>
    <t>Taxes-SUI</t>
  </si>
  <si>
    <t>Taxes-Employer FICA</t>
  </si>
  <si>
    <t>Taxes-Use</t>
  </si>
  <si>
    <t>Other Deposits</t>
  </si>
  <si>
    <t>Recount Offset</t>
  </si>
  <si>
    <t>FLOTUS San Francisco</t>
  </si>
  <si>
    <t>POTUS Boston</t>
  </si>
  <si>
    <t>POTUS Joint HSVF (LA)</t>
  </si>
  <si>
    <t>POTUS Joint HSVF (NYC) (5/13/2013)</t>
  </si>
  <si>
    <t>POTUS NYC</t>
  </si>
  <si>
    <t>POTUS Seattle</t>
  </si>
  <si>
    <t>FLOTUS Make-up event</t>
  </si>
  <si>
    <t xml:space="preserve">NYC Womens Issues Conference </t>
  </si>
  <si>
    <t>POTUS MIAMI 3.20</t>
  </si>
  <si>
    <t>POTUS HSVF HOUSTON 4.9 (JUST DCCC part)</t>
  </si>
  <si>
    <t xml:space="preserve">POTUS HSVF LA 5.7 (JUST DCCC part) </t>
  </si>
  <si>
    <t>POTUS SAN DIEGO 5.8</t>
  </si>
  <si>
    <t>POTUS MD 5.19</t>
  </si>
  <si>
    <t>POTUS MINN 6.26</t>
  </si>
  <si>
    <t>Fees/Licenses</t>
  </si>
  <si>
    <t>Difference</t>
  </si>
  <si>
    <t>NOTES:</t>
  </si>
  <si>
    <t>-Consulting/Professional Serv variance in Dec 13/Jan 14 is bonuses budgeted in wrong month</t>
  </si>
  <si>
    <t>-Feb Events/Meetings actuals are budgeted in March</t>
  </si>
  <si>
    <t>UNITY 2014</t>
  </si>
  <si>
    <t xml:space="preserve">Other Events </t>
  </si>
  <si>
    <t>POTUS Dallas 7.9</t>
  </si>
  <si>
    <t xml:space="preserve">FLOTUS Boston </t>
  </si>
  <si>
    <t>POTUS SV 7.23</t>
  </si>
  <si>
    <t>POTUS RI 8.29</t>
  </si>
  <si>
    <t>POTUS event TBD</t>
  </si>
  <si>
    <t>POTUS event DC roundtable</t>
  </si>
  <si>
    <t xml:space="preserve">LA Women's Event (Gianopolus) </t>
  </si>
  <si>
    <t xml:space="preserve">HRC Women's luncheon in SF </t>
  </si>
  <si>
    <t>WJC NYC event 9.4.14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</si>
</sst>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9"/>
      <color theme="0"/>
      <name val="Cambria"/>
      <family val="1"/>
      <scheme val="major"/>
    </font>
    <font>
      <i/>
      <sz val="9"/>
      <color theme="1"/>
      <name val="Cambria"/>
      <family val="1"/>
      <scheme val="major"/>
    </font>
    <font>
      <b/>
      <i/>
      <sz val="9"/>
      <color theme="0"/>
      <name val="Cambria"/>
      <family val="1"/>
      <scheme val="major"/>
    </font>
    <font>
      <b/>
      <sz val="17"/>
      <color theme="0"/>
      <name val="Cambria"/>
      <family val="1"/>
      <scheme val="major"/>
    </font>
    <font>
      <sz val="17"/>
      <color theme="1"/>
      <name val="Cambria"/>
      <family val="1"/>
      <scheme val="major"/>
    </font>
    <font>
      <b/>
      <sz val="17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5"/>
      <color theme="0"/>
      <name val="Cambria"/>
      <family val="1"/>
      <scheme val="major"/>
    </font>
    <font>
      <i/>
      <sz val="11"/>
      <color theme="1"/>
      <name val="Cambria"/>
      <family val="1"/>
      <scheme val="major"/>
    </font>
    <font>
      <sz val="9"/>
      <color theme="0"/>
      <name val="Cambria"/>
      <family val="1"/>
      <scheme val="major"/>
    </font>
    <font>
      <i/>
      <sz val="9"/>
      <color theme="0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18" fillId="0" borderId="0" xfId="0" applyFont="1" applyAlignment="1">
      <alignment vertical="center"/>
    </xf>
    <xf numFmtId="0" fontId="18" fillId="0" borderId="11" xfId="0" applyFont="1" applyBorder="1" applyAlignment="1">
      <alignment vertical="center"/>
    </xf>
    <xf numFmtId="0" fontId="18" fillId="33" borderId="11" xfId="0" applyFont="1" applyFill="1" applyBorder="1" applyAlignment="1">
      <alignment vertical="center"/>
    </xf>
    <xf numFmtId="42" fontId="18" fillId="0" borderId="19" xfId="0" applyNumberFormat="1" applyFont="1" applyBorder="1" applyAlignment="1">
      <alignment vertical="center"/>
    </xf>
    <xf numFmtId="42" fontId="18" fillId="33" borderId="19" xfId="0" applyNumberFormat="1" applyFont="1" applyFill="1" applyBorder="1" applyAlignment="1">
      <alignment vertical="center"/>
    </xf>
    <xf numFmtId="42" fontId="18" fillId="0" borderId="21" xfId="0" applyNumberFormat="1" applyFont="1" applyBorder="1" applyAlignment="1">
      <alignment vertical="center"/>
    </xf>
    <xf numFmtId="42" fontId="18" fillId="33" borderId="21" xfId="0" applyNumberFormat="1" applyFont="1" applyFill="1" applyBorder="1" applyAlignment="1">
      <alignment vertical="center"/>
    </xf>
    <xf numFmtId="0" fontId="20" fillId="34" borderId="13" xfId="0" applyFont="1" applyFill="1" applyBorder="1" applyAlignment="1">
      <alignment horizontal="center" vertical="center"/>
    </xf>
    <xf numFmtId="0" fontId="20" fillId="34" borderId="22" xfId="0" applyFont="1" applyFill="1" applyBorder="1" applyAlignment="1">
      <alignment horizontal="center" vertical="center"/>
    </xf>
    <xf numFmtId="0" fontId="18" fillId="0" borderId="15" xfId="0" applyFont="1" applyBorder="1" applyAlignment="1">
      <alignment vertical="center"/>
    </xf>
    <xf numFmtId="0" fontId="18" fillId="33" borderId="15" xfId="0" applyFont="1" applyFill="1" applyBorder="1" applyAlignment="1">
      <alignment vertical="center"/>
    </xf>
    <xf numFmtId="42" fontId="20" fillId="35" borderId="36" xfId="0" applyNumberFormat="1" applyFont="1" applyFill="1" applyBorder="1" applyAlignment="1">
      <alignment vertical="center"/>
    </xf>
    <xf numFmtId="42" fontId="20" fillId="35" borderId="37" xfId="0" applyNumberFormat="1" applyFont="1" applyFill="1" applyBorder="1" applyAlignment="1">
      <alignment vertical="center"/>
    </xf>
    <xf numFmtId="42" fontId="20" fillId="35" borderId="10" xfId="0" applyNumberFormat="1" applyFont="1" applyFill="1" applyBorder="1" applyAlignment="1">
      <alignment vertical="center"/>
    </xf>
    <xf numFmtId="42" fontId="20" fillId="35" borderId="40" xfId="0" applyNumberFormat="1" applyFont="1" applyFill="1" applyBorder="1" applyAlignment="1">
      <alignment vertical="center"/>
    </xf>
    <xf numFmtId="42" fontId="18" fillId="38" borderId="29" xfId="0" applyNumberFormat="1" applyFont="1" applyFill="1" applyBorder="1" applyAlignment="1">
      <alignment vertical="center"/>
    </xf>
    <xf numFmtId="42" fontId="18" fillId="37" borderId="42" xfId="0" applyNumberFormat="1" applyFont="1" applyFill="1" applyBorder="1" applyAlignment="1">
      <alignment vertical="center"/>
    </xf>
    <xf numFmtId="42" fontId="18" fillId="36" borderId="41" xfId="0" applyNumberFormat="1" applyFont="1" applyFill="1" applyBorder="1" applyAlignment="1">
      <alignment vertical="center"/>
    </xf>
    <xf numFmtId="0" fontId="20" fillId="35" borderId="43" xfId="0" applyFont="1" applyFill="1" applyBorder="1" applyAlignment="1">
      <alignment vertical="center"/>
    </xf>
    <xf numFmtId="0" fontId="20" fillId="35" borderId="17" xfId="0" applyFont="1" applyFill="1" applyBorder="1" applyAlignment="1">
      <alignment horizontal="center" vertical="center"/>
    </xf>
    <xf numFmtId="0" fontId="20" fillId="35" borderId="18" xfId="0" applyFont="1" applyFill="1" applyBorder="1" applyAlignment="1">
      <alignment horizontal="center" vertical="center"/>
    </xf>
    <xf numFmtId="0" fontId="20" fillId="35" borderId="28" xfId="0" applyFont="1" applyFill="1" applyBorder="1" applyAlignment="1">
      <alignment horizontal="center" vertical="center"/>
    </xf>
    <xf numFmtId="0" fontId="20" fillId="35" borderId="27" xfId="0" applyFont="1" applyFill="1" applyBorder="1" applyAlignment="1">
      <alignment horizontal="center" vertical="center"/>
    </xf>
    <xf numFmtId="0" fontId="20" fillId="35" borderId="23" xfId="0" applyFont="1" applyFill="1" applyBorder="1" applyAlignment="1">
      <alignment horizontal="center" vertical="center"/>
    </xf>
    <xf numFmtId="0" fontId="20" fillId="35" borderId="44" xfId="0" applyFont="1" applyFill="1" applyBorder="1" applyAlignment="1">
      <alignment vertical="center"/>
    </xf>
    <xf numFmtId="42" fontId="21" fillId="33" borderId="15" xfId="0" applyNumberFormat="1" applyFont="1" applyFill="1" applyBorder="1" applyAlignment="1">
      <alignment vertical="center"/>
    </xf>
    <xf numFmtId="42" fontId="19" fillId="33" borderId="16" xfId="0" applyNumberFormat="1" applyFont="1" applyFill="1" applyBorder="1" applyAlignment="1">
      <alignment vertical="center"/>
    </xf>
    <xf numFmtId="42" fontId="21" fillId="33" borderId="12" xfId="0" applyNumberFormat="1" applyFont="1" applyFill="1" applyBorder="1" applyAlignment="1">
      <alignment vertical="center"/>
    </xf>
    <xf numFmtId="42" fontId="19" fillId="33" borderId="11" xfId="0" applyNumberFormat="1" applyFont="1" applyFill="1" applyBorder="1" applyAlignment="1">
      <alignment vertical="center"/>
    </xf>
    <xf numFmtId="0" fontId="18" fillId="33" borderId="13" xfId="0" applyFont="1" applyFill="1" applyBorder="1" applyAlignment="1">
      <alignment vertical="center"/>
    </xf>
    <xf numFmtId="0" fontId="18" fillId="33" borderId="24" xfId="0" applyFont="1" applyFill="1" applyBorder="1" applyAlignment="1">
      <alignment vertical="center"/>
    </xf>
    <xf numFmtId="42" fontId="18" fillId="33" borderId="26" xfId="0" applyNumberFormat="1" applyFont="1" applyFill="1" applyBorder="1" applyAlignment="1">
      <alignment vertical="center"/>
    </xf>
    <xf numFmtId="42" fontId="18" fillId="33" borderId="20" xfId="0" applyNumberFormat="1" applyFont="1" applyFill="1" applyBorder="1" applyAlignment="1">
      <alignment vertical="center"/>
    </xf>
    <xf numFmtId="0" fontId="18" fillId="0" borderId="31" xfId="0" applyFont="1" applyBorder="1" applyAlignment="1">
      <alignment vertical="center"/>
    </xf>
    <xf numFmtId="0" fontId="18" fillId="0" borderId="32" xfId="0" applyFont="1" applyBorder="1" applyAlignment="1">
      <alignment vertical="center"/>
    </xf>
    <xf numFmtId="42" fontId="18" fillId="0" borderId="33" xfId="0" applyNumberFormat="1" applyFont="1" applyBorder="1" applyAlignment="1">
      <alignment vertical="center"/>
    </xf>
    <xf numFmtId="42" fontId="18" fillId="0" borderId="34" xfId="0" applyNumberFormat="1" applyFont="1" applyBorder="1" applyAlignment="1">
      <alignment vertical="center"/>
    </xf>
    <xf numFmtId="42" fontId="18" fillId="36" borderId="18" xfId="0" applyNumberFormat="1" applyFont="1" applyFill="1" applyBorder="1" applyAlignment="1">
      <alignment vertical="center"/>
    </xf>
    <xf numFmtId="0" fontId="24" fillId="0" borderId="0" xfId="0" applyFont="1" applyAlignment="1">
      <alignment vertical="center"/>
    </xf>
    <xf numFmtId="42" fontId="19" fillId="0" borderId="0" xfId="0" applyNumberFormat="1" applyFont="1" applyAlignment="1">
      <alignment vertical="center"/>
    </xf>
    <xf numFmtId="0" fontId="20" fillId="34" borderId="38" xfId="0" applyFont="1" applyFill="1" applyBorder="1" applyAlignment="1">
      <alignment horizontal="left" vertical="center"/>
    </xf>
    <xf numFmtId="0" fontId="20" fillId="34" borderId="37" xfId="0" applyFont="1" applyFill="1" applyBorder="1" applyAlignment="1">
      <alignment horizontal="center" vertical="center"/>
    </xf>
    <xf numFmtId="0" fontId="20" fillId="34" borderId="39" xfId="0" applyFont="1" applyFill="1" applyBorder="1" applyAlignment="1">
      <alignment horizontal="center" vertical="center"/>
    </xf>
    <xf numFmtId="0" fontId="20" fillId="34" borderId="10" xfId="0" applyFont="1" applyFill="1" applyBorder="1" applyAlignment="1">
      <alignment horizontal="center" vertical="center"/>
    </xf>
    <xf numFmtId="42" fontId="20" fillId="35" borderId="30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19" fillId="38" borderId="13" xfId="0" applyFont="1" applyFill="1" applyBorder="1" applyAlignment="1">
      <alignment vertical="center"/>
    </xf>
    <xf numFmtId="42" fontId="18" fillId="38" borderId="14" xfId="0" applyNumberFormat="1" applyFont="1" applyFill="1" applyBorder="1" applyAlignment="1">
      <alignment vertical="center"/>
    </xf>
    <xf numFmtId="0" fontId="19" fillId="37" borderId="15" xfId="0" applyFont="1" applyFill="1" applyBorder="1" applyAlignment="1">
      <alignment vertical="center"/>
    </xf>
    <xf numFmtId="42" fontId="18" fillId="37" borderId="16" xfId="0" applyNumberFormat="1" applyFont="1" applyFill="1" applyBorder="1" applyAlignment="1">
      <alignment vertical="center"/>
    </xf>
    <xf numFmtId="0" fontId="19" fillId="36" borderId="17" xfId="0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20" fillId="34" borderId="48" xfId="0" applyFont="1" applyFill="1" applyBorder="1" applyAlignment="1">
      <alignment horizontal="center" vertical="center"/>
    </xf>
    <xf numFmtId="0" fontId="26" fillId="0" borderId="48" xfId="0" applyFont="1" applyBorder="1"/>
    <xf numFmtId="42" fontId="26" fillId="0" borderId="48" xfId="0" applyNumberFormat="1" applyFont="1" applyBorder="1"/>
    <xf numFmtId="0" fontId="27" fillId="41" borderId="48" xfId="0" applyFont="1" applyFill="1" applyBorder="1" applyAlignment="1">
      <alignment vertical="center"/>
    </xf>
    <xf numFmtId="42" fontId="27" fillId="41" borderId="48" xfId="0" applyNumberFormat="1" applyFont="1" applyFill="1" applyBorder="1" applyAlignment="1">
      <alignment vertical="center"/>
    </xf>
    <xf numFmtId="42" fontId="21" fillId="0" borderId="15" xfId="0" applyNumberFormat="1" applyFont="1" applyFill="1" applyBorder="1" applyAlignment="1">
      <alignment vertical="center"/>
    </xf>
    <xf numFmtId="42" fontId="19" fillId="0" borderId="16" xfId="0" applyNumberFormat="1" applyFont="1" applyFill="1" applyBorder="1" applyAlignment="1">
      <alignment vertical="center"/>
    </xf>
    <xf numFmtId="42" fontId="21" fillId="0" borderId="12" xfId="0" applyNumberFormat="1" applyFont="1" applyFill="1" applyBorder="1" applyAlignment="1">
      <alignment vertical="center"/>
    </xf>
    <xf numFmtId="42" fontId="19" fillId="0" borderId="11" xfId="0" applyNumberFormat="1" applyFont="1" applyFill="1" applyBorder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24" xfId="0" applyFont="1" applyBorder="1" applyAlignment="1">
      <alignment vertical="center"/>
    </xf>
    <xf numFmtId="42" fontId="21" fillId="0" borderId="13" xfId="0" applyNumberFormat="1" applyFont="1" applyFill="1" applyBorder="1" applyAlignment="1">
      <alignment vertical="center"/>
    </xf>
    <xf numFmtId="42" fontId="19" fillId="0" borderId="14" xfId="0" applyNumberFormat="1" applyFont="1" applyFill="1" applyBorder="1" applyAlignment="1">
      <alignment vertical="center"/>
    </xf>
    <xf numFmtId="42" fontId="21" fillId="0" borderId="25" xfId="0" applyNumberFormat="1" applyFont="1" applyFill="1" applyBorder="1" applyAlignment="1">
      <alignment vertical="center"/>
    </xf>
    <xf numFmtId="42" fontId="19" fillId="0" borderId="24" xfId="0" applyNumberFormat="1" applyFont="1" applyFill="1" applyBorder="1" applyAlignment="1">
      <alignment vertical="center"/>
    </xf>
    <xf numFmtId="164" fontId="26" fillId="0" borderId="48" xfId="0" applyNumberFormat="1" applyFont="1" applyBorder="1" applyAlignment="1">
      <alignment vertical="center"/>
    </xf>
    <xf numFmtId="0" fontId="26" fillId="0" borderId="48" xfId="0" applyFont="1" applyBorder="1" applyAlignment="1">
      <alignment vertical="center"/>
    </xf>
    <xf numFmtId="0" fontId="18" fillId="33" borderId="29" xfId="0" applyFont="1" applyFill="1" applyBorder="1" applyAlignment="1">
      <alignment vertical="center"/>
    </xf>
    <xf numFmtId="0" fontId="18" fillId="33" borderId="52" xfId="0" applyFont="1" applyFill="1" applyBorder="1" applyAlignment="1">
      <alignment vertical="center"/>
    </xf>
    <xf numFmtId="42" fontId="21" fillId="33" borderId="29" xfId="0" applyNumberFormat="1" applyFont="1" applyFill="1" applyBorder="1" applyAlignment="1">
      <alignment vertical="center"/>
    </xf>
    <xf numFmtId="42" fontId="19" fillId="33" borderId="41" xfId="0" applyNumberFormat="1" applyFont="1" applyFill="1" applyBorder="1" applyAlignment="1">
      <alignment vertical="center"/>
    </xf>
    <xf numFmtId="42" fontId="21" fillId="33" borderId="51" xfId="0" applyNumberFormat="1" applyFont="1" applyFill="1" applyBorder="1" applyAlignment="1">
      <alignment vertical="center"/>
    </xf>
    <xf numFmtId="42" fontId="19" fillId="33" borderId="52" xfId="0" applyNumberFormat="1" applyFont="1" applyFill="1" applyBorder="1" applyAlignment="1">
      <alignment vertical="center"/>
    </xf>
    <xf numFmtId="42" fontId="18" fillId="33" borderId="53" xfId="0" applyNumberFormat="1" applyFont="1" applyFill="1" applyBorder="1" applyAlignment="1">
      <alignment vertical="center"/>
    </xf>
    <xf numFmtId="42" fontId="18" fillId="33" borderId="54" xfId="0" applyNumberFormat="1" applyFont="1" applyFill="1" applyBorder="1" applyAlignment="1">
      <alignment vertical="center"/>
    </xf>
    <xf numFmtId="0" fontId="18" fillId="39" borderId="38" xfId="0" applyFont="1" applyFill="1" applyBorder="1" applyAlignment="1">
      <alignment vertical="center"/>
    </xf>
    <xf numFmtId="0" fontId="18" fillId="39" borderId="37" xfId="0" applyFont="1" applyFill="1" applyBorder="1" applyAlignment="1">
      <alignment vertical="center"/>
    </xf>
    <xf numFmtId="42" fontId="21" fillId="39" borderId="38" xfId="0" applyNumberFormat="1" applyFont="1" applyFill="1" applyBorder="1" applyAlignment="1">
      <alignment vertical="center"/>
    </xf>
    <xf numFmtId="42" fontId="19" fillId="39" borderId="36" xfId="0" applyNumberFormat="1" applyFont="1" applyFill="1" applyBorder="1" applyAlignment="1">
      <alignment vertical="center"/>
    </xf>
    <xf numFmtId="42" fontId="18" fillId="39" borderId="10" xfId="0" applyNumberFormat="1" applyFont="1" applyFill="1" applyBorder="1" applyAlignment="1">
      <alignment vertical="center"/>
    </xf>
    <xf numFmtId="42" fontId="22" fillId="42" borderId="35" xfId="0" applyNumberFormat="1" applyFont="1" applyFill="1" applyBorder="1" applyAlignment="1">
      <alignment vertical="center"/>
    </xf>
    <xf numFmtId="42" fontId="20" fillId="42" borderId="36" xfId="0" applyNumberFormat="1" applyFont="1" applyFill="1" applyBorder="1" applyAlignment="1">
      <alignment vertical="center"/>
    </xf>
    <xf numFmtId="42" fontId="20" fillId="42" borderId="37" xfId="0" applyNumberFormat="1" applyFont="1" applyFill="1" applyBorder="1" applyAlignment="1">
      <alignment vertical="center"/>
    </xf>
    <xf numFmtId="42" fontId="20" fillId="42" borderId="40" xfId="0" applyNumberFormat="1" applyFont="1" applyFill="1" applyBorder="1" applyAlignment="1">
      <alignment vertical="center"/>
    </xf>
    <xf numFmtId="0" fontId="30" fillId="35" borderId="38" xfId="0" applyFont="1" applyFill="1" applyBorder="1" applyAlignment="1">
      <alignment vertical="center"/>
    </xf>
    <xf numFmtId="0" fontId="30" fillId="35" borderId="37" xfId="0" applyFont="1" applyFill="1" applyBorder="1" applyAlignment="1">
      <alignment vertical="center"/>
    </xf>
    <xf numFmtId="42" fontId="31" fillId="35" borderId="38" xfId="0" applyNumberFormat="1" applyFont="1" applyFill="1" applyBorder="1" applyAlignment="1">
      <alignment vertical="center"/>
    </xf>
    <xf numFmtId="0" fontId="18" fillId="0" borderId="15" xfId="0" applyFont="1" applyFill="1" applyBorder="1" applyAlignment="1">
      <alignment vertical="center"/>
    </xf>
    <xf numFmtId="0" fontId="18" fillId="0" borderId="11" xfId="0" applyFont="1" applyFill="1" applyBorder="1" applyAlignment="1">
      <alignment vertical="center"/>
    </xf>
    <xf numFmtId="42" fontId="19" fillId="39" borderId="38" xfId="0" applyNumberFormat="1" applyFont="1" applyFill="1" applyBorder="1" applyAlignment="1">
      <alignment vertical="center"/>
    </xf>
    <xf numFmtId="42" fontId="19" fillId="39" borderId="40" xfId="0" applyNumberFormat="1" applyFont="1" applyFill="1" applyBorder="1" applyAlignment="1">
      <alignment vertical="center"/>
    </xf>
    <xf numFmtId="42" fontId="20" fillId="35" borderId="35" xfId="0" applyNumberFormat="1" applyFont="1" applyFill="1" applyBorder="1" applyAlignment="1">
      <alignment vertical="center"/>
    </xf>
    <xf numFmtId="42" fontId="20" fillId="42" borderId="35" xfId="0" applyNumberFormat="1" applyFont="1" applyFill="1" applyBorder="1" applyAlignment="1">
      <alignment vertical="center"/>
    </xf>
    <xf numFmtId="0" fontId="30" fillId="35" borderId="55" xfId="0" applyFont="1" applyFill="1" applyBorder="1" applyAlignment="1">
      <alignment vertical="center"/>
    </xf>
    <xf numFmtId="0" fontId="30" fillId="35" borderId="58" xfId="0" applyFont="1" applyFill="1" applyBorder="1" applyAlignment="1">
      <alignment vertical="center"/>
    </xf>
    <xf numFmtId="0" fontId="18" fillId="42" borderId="38" xfId="0" applyFont="1" applyFill="1" applyBorder="1" applyAlignment="1">
      <alignment vertical="center"/>
    </xf>
    <xf numFmtId="0" fontId="18" fillId="42" borderId="36" xfId="0" applyFont="1" applyFill="1" applyBorder="1" applyAlignment="1">
      <alignment vertical="center"/>
    </xf>
    <xf numFmtId="42" fontId="20" fillId="42" borderId="30" xfId="0" applyNumberFormat="1" applyFont="1" applyFill="1" applyBorder="1" applyAlignment="1">
      <alignment vertical="center"/>
    </xf>
    <xf numFmtId="0" fontId="18" fillId="35" borderId="38" xfId="0" applyFont="1" applyFill="1" applyBorder="1" applyAlignment="1">
      <alignment vertical="center"/>
    </xf>
    <xf numFmtId="0" fontId="18" fillId="35" borderId="37" xfId="0" applyFont="1" applyFill="1" applyBorder="1" applyAlignment="1">
      <alignment vertical="center"/>
    </xf>
    <xf numFmtId="0" fontId="18" fillId="42" borderId="43" xfId="0" applyFont="1" applyFill="1" applyBorder="1" applyAlignment="1">
      <alignment vertical="center"/>
    </xf>
    <xf numFmtId="0" fontId="18" fillId="42" borderId="44" xfId="0" applyFont="1" applyFill="1" applyBorder="1" applyAlignment="1">
      <alignment vertical="center"/>
    </xf>
    <xf numFmtId="0" fontId="18" fillId="35" borderId="36" xfId="0" applyFont="1" applyFill="1" applyBorder="1" applyAlignment="1">
      <alignment vertical="center"/>
    </xf>
    <xf numFmtId="42" fontId="18" fillId="33" borderId="61" xfId="0" applyNumberFormat="1" applyFont="1" applyFill="1" applyBorder="1" applyAlignment="1">
      <alignment vertical="center"/>
    </xf>
    <xf numFmtId="42" fontId="18" fillId="0" borderId="62" xfId="0" applyNumberFormat="1" applyFont="1" applyBorder="1" applyAlignment="1">
      <alignment vertical="center"/>
    </xf>
    <xf numFmtId="42" fontId="18" fillId="33" borderId="62" xfId="0" applyNumberFormat="1" applyFont="1" applyFill="1" applyBorder="1" applyAlignment="1">
      <alignment vertical="center"/>
    </xf>
    <xf numFmtId="42" fontId="20" fillId="35" borderId="59" xfId="0" applyNumberFormat="1" applyFont="1" applyFill="1" applyBorder="1" applyAlignment="1">
      <alignment vertical="center"/>
    </xf>
    <xf numFmtId="42" fontId="20" fillId="35" borderId="56" xfId="0" applyNumberFormat="1" applyFont="1" applyFill="1" applyBorder="1" applyAlignment="1">
      <alignment vertical="center"/>
    </xf>
    <xf numFmtId="42" fontId="20" fillId="35" borderId="57" xfId="0" applyNumberFormat="1" applyFont="1" applyFill="1" applyBorder="1" applyAlignment="1">
      <alignment vertical="center"/>
    </xf>
    <xf numFmtId="0" fontId="19" fillId="39" borderId="38" xfId="0" applyFont="1" applyFill="1" applyBorder="1" applyAlignment="1">
      <alignment vertical="center"/>
    </xf>
    <xf numFmtId="0" fontId="19" fillId="39" borderId="36" xfId="0" applyFont="1" applyFill="1" applyBorder="1" applyAlignment="1">
      <alignment vertical="center"/>
    </xf>
    <xf numFmtId="0" fontId="18" fillId="33" borderId="31" xfId="0" applyFont="1" applyFill="1" applyBorder="1" applyAlignment="1">
      <alignment vertical="center"/>
    </xf>
    <xf numFmtId="0" fontId="18" fillId="33" borderId="32" xfId="0" applyFont="1" applyFill="1" applyBorder="1" applyAlignment="1">
      <alignment vertical="center"/>
    </xf>
    <xf numFmtId="42" fontId="21" fillId="33" borderId="31" xfId="0" applyNumberFormat="1" applyFont="1" applyFill="1" applyBorder="1" applyAlignment="1">
      <alignment vertical="center"/>
    </xf>
    <xf numFmtId="42" fontId="19" fillId="33" borderId="49" xfId="0" applyNumberFormat="1" applyFont="1" applyFill="1" applyBorder="1" applyAlignment="1">
      <alignment vertical="center"/>
    </xf>
    <xf numFmtId="42" fontId="21" fillId="33" borderId="50" xfId="0" applyNumberFormat="1" applyFont="1" applyFill="1" applyBorder="1" applyAlignment="1">
      <alignment vertical="center"/>
    </xf>
    <xf numFmtId="42" fontId="19" fillId="33" borderId="32" xfId="0" applyNumberFormat="1" applyFont="1" applyFill="1" applyBorder="1" applyAlignment="1">
      <alignment vertical="center"/>
    </xf>
    <xf numFmtId="0" fontId="20" fillId="34" borderId="14" xfId="0" applyFont="1" applyFill="1" applyBorder="1" applyAlignment="1">
      <alignment horizontal="center" vertical="center"/>
    </xf>
    <xf numFmtId="0" fontId="20" fillId="34" borderId="13" xfId="0" applyFont="1" applyFill="1" applyBorder="1" applyAlignment="1">
      <alignment horizontal="center" vertical="center"/>
    </xf>
    <xf numFmtId="0" fontId="19" fillId="38" borderId="29" xfId="0" applyFont="1" applyFill="1" applyBorder="1" applyAlignment="1">
      <alignment vertical="center"/>
    </xf>
    <xf numFmtId="42" fontId="18" fillId="38" borderId="41" xfId="0" applyNumberFormat="1" applyFont="1" applyFill="1" applyBorder="1" applyAlignment="1">
      <alignment vertical="center"/>
    </xf>
    <xf numFmtId="44" fontId="32" fillId="0" borderId="48" xfId="42" applyFont="1" applyBorder="1"/>
    <xf numFmtId="42" fontId="32" fillId="0" borderId="48" xfId="0" applyNumberFormat="1" applyFont="1" applyBorder="1"/>
    <xf numFmtId="6" fontId="32" fillId="0" borderId="48" xfId="0" applyNumberFormat="1" applyFont="1" applyBorder="1"/>
    <xf numFmtId="6" fontId="32" fillId="0" borderId="48" xfId="42" applyNumberFormat="1" applyFont="1" applyBorder="1"/>
    <xf numFmtId="0" fontId="32" fillId="0" borderId="48" xfId="0" applyFont="1" applyBorder="1" applyAlignment="1">
      <alignment vertical="center"/>
    </xf>
    <xf numFmtId="44" fontId="32" fillId="0" borderId="48" xfId="42" applyFont="1" applyBorder="1" applyAlignment="1">
      <alignment vertical="center"/>
    </xf>
    <xf numFmtId="42" fontId="33" fillId="0" borderId="48" xfId="0" applyNumberFormat="1" applyFont="1" applyBorder="1"/>
    <xf numFmtId="0" fontId="32" fillId="0" borderId="48" xfId="0" applyFont="1" applyBorder="1"/>
    <xf numFmtId="42" fontId="21" fillId="33" borderId="21" xfId="0" applyNumberFormat="1" applyFont="1" applyFill="1" applyBorder="1" applyAlignment="1">
      <alignment vertical="center"/>
    </xf>
    <xf numFmtId="42" fontId="21" fillId="39" borderId="10" xfId="0" applyNumberFormat="1" applyFont="1" applyFill="1" applyBorder="1" applyAlignment="1">
      <alignment vertical="center"/>
    </xf>
    <xf numFmtId="42" fontId="21" fillId="33" borderId="53" xfId="0" applyNumberFormat="1" applyFont="1" applyFill="1" applyBorder="1" applyAlignment="1">
      <alignment vertical="center"/>
    </xf>
    <xf numFmtId="42" fontId="21" fillId="0" borderId="21" xfId="0" applyNumberFormat="1" applyFont="1" applyBorder="1" applyAlignment="1">
      <alignment vertical="center"/>
    </xf>
    <xf numFmtId="42" fontId="22" fillId="35" borderId="10" xfId="0" applyNumberFormat="1" applyFont="1" applyFill="1" applyBorder="1" applyAlignment="1">
      <alignment vertical="center"/>
    </xf>
    <xf numFmtId="42" fontId="21" fillId="33" borderId="20" xfId="0" applyNumberFormat="1" applyFont="1" applyFill="1" applyBorder="1" applyAlignment="1">
      <alignment vertical="center"/>
    </xf>
    <xf numFmtId="42" fontId="21" fillId="0" borderId="34" xfId="0" applyNumberFormat="1" applyFont="1" applyBorder="1" applyAlignment="1">
      <alignment vertical="center"/>
    </xf>
    <xf numFmtId="42" fontId="22" fillId="35" borderId="30" xfId="0" applyNumberFormat="1" applyFont="1" applyFill="1" applyBorder="1" applyAlignment="1">
      <alignment vertical="center"/>
    </xf>
    <xf numFmtId="42" fontId="22" fillId="42" borderId="30" xfId="0" applyNumberFormat="1" applyFont="1" applyFill="1" applyBorder="1" applyAlignment="1">
      <alignment vertical="center"/>
    </xf>
    <xf numFmtId="42" fontId="21" fillId="33" borderId="54" xfId="0" applyNumberFormat="1" applyFont="1" applyFill="1" applyBorder="1" applyAlignment="1">
      <alignment vertical="center"/>
    </xf>
    <xf numFmtId="42" fontId="21" fillId="0" borderId="19" xfId="0" applyNumberFormat="1" applyFont="1" applyBorder="1" applyAlignment="1">
      <alignment vertical="center"/>
    </xf>
    <xf numFmtId="42" fontId="21" fillId="33" borderId="19" xfId="0" applyNumberFormat="1" applyFont="1" applyFill="1" applyBorder="1" applyAlignment="1">
      <alignment vertical="center"/>
    </xf>
    <xf numFmtId="42" fontId="21" fillId="33" borderId="26" xfId="0" applyNumberFormat="1" applyFont="1" applyFill="1" applyBorder="1" applyAlignment="1">
      <alignment vertical="center"/>
    </xf>
    <xf numFmtId="42" fontId="21" fillId="0" borderId="33" xfId="0" applyNumberFormat="1" applyFont="1" applyBorder="1" applyAlignment="1">
      <alignment vertical="center"/>
    </xf>
    <xf numFmtId="49" fontId="18" fillId="0" borderId="0" xfId="0" applyNumberFormat="1" applyFont="1" applyAlignment="1">
      <alignment vertical="center"/>
    </xf>
    <xf numFmtId="42" fontId="29" fillId="0" borderId="48" xfId="0" applyNumberFormat="1" applyFont="1" applyBorder="1"/>
    <xf numFmtId="0" fontId="26" fillId="43" borderId="48" xfId="0" applyFont="1" applyFill="1" applyBorder="1" applyAlignment="1">
      <alignment vertical="center"/>
    </xf>
    <xf numFmtId="0" fontId="20" fillId="34" borderId="13" xfId="0" applyFont="1" applyFill="1" applyBorder="1" applyAlignment="1">
      <alignment horizontal="center" vertical="center"/>
    </xf>
    <xf numFmtId="0" fontId="20" fillId="34" borderId="14" xfId="0" applyFont="1" applyFill="1" applyBorder="1" applyAlignment="1">
      <alignment horizontal="center" vertical="center"/>
    </xf>
    <xf numFmtId="0" fontId="20" fillId="34" borderId="25" xfId="0" applyFont="1" applyFill="1" applyBorder="1" applyAlignment="1">
      <alignment horizontal="center" vertical="center"/>
    </xf>
    <xf numFmtId="0" fontId="20" fillId="34" borderId="65" xfId="0" applyFont="1" applyFill="1" applyBorder="1" applyAlignment="1">
      <alignment horizontal="center" vertical="center"/>
    </xf>
    <xf numFmtId="0" fontId="20" fillId="34" borderId="45" xfId="0" applyFont="1" applyFill="1" applyBorder="1" applyAlignment="1">
      <alignment horizontal="center" vertical="center"/>
    </xf>
    <xf numFmtId="0" fontId="23" fillId="40" borderId="63" xfId="0" applyFont="1" applyFill="1" applyBorder="1" applyAlignment="1">
      <alignment horizontal="center" vertical="center"/>
    </xf>
    <xf numFmtId="0" fontId="23" fillId="40" borderId="64" xfId="0" applyFont="1" applyFill="1" applyBorder="1" applyAlignment="1">
      <alignment horizontal="center" vertical="center"/>
    </xf>
    <xf numFmtId="0" fontId="23" fillId="40" borderId="46" xfId="0" applyFont="1" applyFill="1" applyBorder="1" applyAlignment="1">
      <alignment horizontal="center" vertical="center"/>
    </xf>
    <xf numFmtId="0" fontId="23" fillId="40" borderId="60" xfId="0" applyFont="1" applyFill="1" applyBorder="1" applyAlignment="1">
      <alignment horizontal="center" vertical="center"/>
    </xf>
    <xf numFmtId="0" fontId="23" fillId="40" borderId="39" xfId="0" applyFont="1" applyFill="1" applyBorder="1" applyAlignment="1">
      <alignment horizontal="center" vertical="center"/>
    </xf>
    <xf numFmtId="0" fontId="23" fillId="40" borderId="30" xfId="0" applyFont="1" applyFill="1" applyBorder="1" applyAlignment="1">
      <alignment horizontal="center" vertical="center"/>
    </xf>
    <xf numFmtId="0" fontId="25" fillId="41" borderId="46" xfId="0" applyFont="1" applyFill="1" applyBorder="1" applyAlignment="1">
      <alignment horizontal="center" vertical="center"/>
    </xf>
    <xf numFmtId="0" fontId="25" fillId="41" borderId="47" xfId="0" applyFont="1" applyFill="1" applyBorder="1" applyAlignment="1">
      <alignment horizontal="center" vertical="center"/>
    </xf>
    <xf numFmtId="0" fontId="20" fillId="34" borderId="24" xfId="0" applyFont="1" applyFill="1" applyBorder="1" applyAlignment="1">
      <alignment horizontal="center" vertical="center"/>
    </xf>
    <xf numFmtId="0" fontId="28" fillId="40" borderId="48" xfId="0" applyFont="1" applyFill="1" applyBorder="1" applyAlignment="1">
      <alignment horizontal="center" vertical="center"/>
    </xf>
    <xf numFmtId="164" fontId="33" fillId="0" borderId="48" xfId="42" applyNumberFormat="1" applyFont="1" applyBorder="1" applyAlignment="1">
      <alignment vertical="center"/>
    </xf>
    <xf numFmtId="164" fontId="26" fillId="0" borderId="0" xfId="42" applyNumberFormat="1" applyFont="1" applyAlignment="1">
      <alignment vertical="center"/>
    </xf>
    <xf numFmtId="0" fontId="32" fillId="0" borderId="48" xfId="0" applyFont="1" applyBorder="1" applyAlignment="1">
      <alignment vertical="top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D74"/>
  <sheetViews>
    <sheetView view="pageLayout" topLeftCell="A43" zoomScaleNormal="100" workbookViewId="0">
      <selection activeCell="E76" sqref="E76:E77"/>
    </sheetView>
  </sheetViews>
  <sheetFormatPr defaultRowHeight="12"/>
  <cols>
    <col min="1" max="1" width="23.42578125" style="1" bestFit="1" customWidth="1"/>
    <col min="2" max="2" width="5" style="1" customWidth="1"/>
    <col min="3" max="3" width="10.28515625" style="1" bestFit="1" customWidth="1"/>
    <col min="4" max="4" width="9.85546875" style="1" bestFit="1" customWidth="1"/>
    <col min="5" max="5" width="10.28515625" style="1" bestFit="1" customWidth="1"/>
    <col min="6" max="6" width="9.85546875" style="1" bestFit="1" customWidth="1"/>
    <col min="7" max="7" width="11.28515625" style="1" bestFit="1" customWidth="1"/>
    <col min="8" max="8" width="9.85546875" style="1" bestFit="1" customWidth="1"/>
    <col min="9" max="9" width="10.28515625" style="1" bestFit="1" customWidth="1"/>
    <col min="10" max="10" width="9.85546875" style="1" customWidth="1"/>
    <col min="11" max="11" width="10.28515625" style="1" bestFit="1" customWidth="1"/>
    <col min="12" max="12" width="9.85546875" style="1" customWidth="1"/>
    <col min="13" max="13" width="10.28515625" style="1" bestFit="1" customWidth="1"/>
    <col min="14" max="14" width="9.85546875" style="1" customWidth="1"/>
    <col min="15" max="15" width="11.28515625" style="1" bestFit="1" customWidth="1"/>
    <col min="16" max="16" width="9.85546875" style="1" customWidth="1"/>
    <col min="17" max="18" width="11.28515625" style="1" bestFit="1" customWidth="1"/>
    <col min="19" max="19" width="10.28515625" style="1" bestFit="1" customWidth="1"/>
    <col min="20" max="20" width="9.85546875" style="1" customWidth="1"/>
    <col min="21" max="21" width="9.85546875" style="1" bestFit="1" customWidth="1"/>
    <col min="22" max="22" width="9.85546875" style="1" customWidth="1"/>
    <col min="23" max="23" width="9.85546875" style="1" bestFit="1" customWidth="1"/>
    <col min="24" max="24" width="9.85546875" style="1" customWidth="1"/>
    <col min="25" max="25" width="10.28515625" style="1" bestFit="1" customWidth="1"/>
    <col min="26" max="26" width="9.85546875" style="1" customWidth="1"/>
    <col min="27" max="28" width="11.28515625" style="1" bestFit="1" customWidth="1"/>
    <col min="29" max="29" width="11.5703125" style="1" bestFit="1" customWidth="1"/>
    <col min="30" max="16384" width="9.140625" style="1"/>
  </cols>
  <sheetData>
    <row r="1" spans="1:29" s="39" customFormat="1" ht="22.5" thickBot="1">
      <c r="A1" s="156">
        <v>2013</v>
      </c>
      <c r="B1" s="157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9"/>
    </row>
    <row r="2" spans="1:29" ht="15.75" customHeight="1" thickBot="1">
      <c r="A2" s="112"/>
      <c r="B2" s="113"/>
      <c r="C2" s="151" t="s">
        <v>11</v>
      </c>
      <c r="D2" s="150"/>
      <c r="E2" s="151" t="s">
        <v>22</v>
      </c>
      <c r="F2" s="162"/>
      <c r="G2" s="149" t="s">
        <v>12</v>
      </c>
      <c r="H2" s="150"/>
      <c r="I2" s="149" t="s">
        <v>13</v>
      </c>
      <c r="J2" s="150"/>
      <c r="K2" s="149" t="s">
        <v>14</v>
      </c>
      <c r="L2" s="150"/>
      <c r="M2" s="149" t="s">
        <v>15</v>
      </c>
      <c r="N2" s="150"/>
      <c r="O2" s="149" t="s">
        <v>16</v>
      </c>
      <c r="P2" s="150"/>
      <c r="Q2" s="149" t="s">
        <v>17</v>
      </c>
      <c r="R2" s="150"/>
      <c r="S2" s="149" t="s">
        <v>18</v>
      </c>
      <c r="T2" s="150"/>
      <c r="U2" s="149" t="s">
        <v>19</v>
      </c>
      <c r="V2" s="150"/>
      <c r="W2" s="149" t="s">
        <v>20</v>
      </c>
      <c r="X2" s="150"/>
      <c r="Y2" s="149" t="s">
        <v>21</v>
      </c>
      <c r="Z2" s="150"/>
      <c r="AA2" s="8" t="s">
        <v>25</v>
      </c>
      <c r="AB2" s="9" t="s">
        <v>25</v>
      </c>
      <c r="AC2" s="120" t="s">
        <v>74</v>
      </c>
    </row>
    <row r="3" spans="1:29" ht="12.75" thickBot="1">
      <c r="A3" s="19" t="s">
        <v>9</v>
      </c>
      <c r="B3" s="25" t="s">
        <v>10</v>
      </c>
      <c r="C3" s="22" t="s">
        <v>23</v>
      </c>
      <c r="D3" s="21" t="s">
        <v>24</v>
      </c>
      <c r="E3" s="22" t="s">
        <v>23</v>
      </c>
      <c r="F3" s="23" t="s">
        <v>24</v>
      </c>
      <c r="G3" s="20" t="s">
        <v>23</v>
      </c>
      <c r="H3" s="21" t="s">
        <v>24</v>
      </c>
      <c r="I3" s="20" t="s">
        <v>23</v>
      </c>
      <c r="J3" s="21" t="s">
        <v>24</v>
      </c>
      <c r="K3" s="20" t="s">
        <v>23</v>
      </c>
      <c r="L3" s="21" t="s">
        <v>24</v>
      </c>
      <c r="M3" s="20" t="s">
        <v>23</v>
      </c>
      <c r="N3" s="21" t="s">
        <v>24</v>
      </c>
      <c r="O3" s="20" t="s">
        <v>23</v>
      </c>
      <c r="P3" s="21" t="s">
        <v>24</v>
      </c>
      <c r="Q3" s="20" t="s">
        <v>23</v>
      </c>
      <c r="R3" s="21" t="s">
        <v>24</v>
      </c>
      <c r="S3" s="20" t="s">
        <v>23</v>
      </c>
      <c r="T3" s="21" t="s">
        <v>24</v>
      </c>
      <c r="U3" s="20" t="s">
        <v>23</v>
      </c>
      <c r="V3" s="21" t="s">
        <v>24</v>
      </c>
      <c r="W3" s="20" t="s">
        <v>23</v>
      </c>
      <c r="X3" s="21" t="s">
        <v>24</v>
      </c>
      <c r="Y3" s="20" t="s">
        <v>23</v>
      </c>
      <c r="Z3" s="21" t="s">
        <v>24</v>
      </c>
      <c r="AA3" s="20" t="s">
        <v>23</v>
      </c>
      <c r="AB3" s="24" t="s">
        <v>26</v>
      </c>
      <c r="AC3" s="21" t="s">
        <v>0</v>
      </c>
    </row>
    <row r="4" spans="1:29">
      <c r="A4" s="10" t="s">
        <v>29</v>
      </c>
      <c r="B4" s="2">
        <v>5110</v>
      </c>
      <c r="C4" s="58">
        <v>260000</v>
      </c>
      <c r="D4" s="59">
        <v>259140.53</v>
      </c>
      <c r="E4" s="60">
        <v>100000</v>
      </c>
      <c r="F4" s="61">
        <v>52159.53</v>
      </c>
      <c r="G4" s="58">
        <v>430000</v>
      </c>
      <c r="H4" s="59">
        <v>33194.620000000003</v>
      </c>
      <c r="I4" s="58">
        <v>215000</v>
      </c>
      <c r="J4" s="59">
        <v>89461.32</v>
      </c>
      <c r="K4" s="58">
        <v>325000</v>
      </c>
      <c r="L4" s="59">
        <v>79019.899999999994</v>
      </c>
      <c r="M4" s="58">
        <v>150000</v>
      </c>
      <c r="N4" s="59">
        <v>67309.52</v>
      </c>
      <c r="O4" s="58">
        <v>150000</v>
      </c>
      <c r="P4" s="59">
        <v>63431.63</v>
      </c>
      <c r="Q4" s="58">
        <v>300000</v>
      </c>
      <c r="R4" s="59">
        <v>227472.16</v>
      </c>
      <c r="S4" s="58">
        <v>150000</v>
      </c>
      <c r="T4" s="59">
        <v>55536.959999999999</v>
      </c>
      <c r="U4" s="58">
        <v>162000</v>
      </c>
      <c r="V4" s="59">
        <v>159899.54999999999</v>
      </c>
      <c r="W4" s="58">
        <v>478000</v>
      </c>
      <c r="X4" s="59">
        <v>42327.72</v>
      </c>
      <c r="Y4" s="58">
        <v>50000</v>
      </c>
      <c r="Z4" s="59">
        <v>15699.45</v>
      </c>
      <c r="AA4" s="16">
        <f>SUM(C4,E4,G4,I4,K4,M4,O4,Q4,S4,U4,W4,Y4)</f>
        <v>2770000</v>
      </c>
      <c r="AB4" s="17">
        <f t="shared" ref="AB4:AB10" si="0">SUM(D4,F4,H4,J4,L4,N4,P4,R4,T4,U4:Y4)</f>
        <v>1818953.44</v>
      </c>
      <c r="AC4" s="18">
        <f>AB4-AA4</f>
        <v>-951046.56</v>
      </c>
    </row>
    <row r="5" spans="1:29">
      <c r="A5" s="11" t="s">
        <v>42</v>
      </c>
      <c r="B5" s="3">
        <v>5090</v>
      </c>
      <c r="C5" s="26">
        <v>0</v>
      </c>
      <c r="D5" s="27">
        <v>0</v>
      </c>
      <c r="E5" s="28">
        <v>0</v>
      </c>
      <c r="F5" s="29">
        <v>0</v>
      </c>
      <c r="G5" s="26">
        <v>0</v>
      </c>
      <c r="H5" s="27">
        <v>0</v>
      </c>
      <c r="I5" s="26">
        <v>0</v>
      </c>
      <c r="J5" s="27">
        <v>262.5</v>
      </c>
      <c r="K5" s="26">
        <v>0</v>
      </c>
      <c r="L5" s="27">
        <v>0</v>
      </c>
      <c r="M5" s="26">
        <v>0</v>
      </c>
      <c r="N5" s="27">
        <v>0</v>
      </c>
      <c r="O5" s="26">
        <v>0</v>
      </c>
      <c r="P5" s="27">
        <v>0</v>
      </c>
      <c r="Q5" s="26">
        <v>0</v>
      </c>
      <c r="R5" s="27">
        <v>0</v>
      </c>
      <c r="S5" s="26">
        <v>0</v>
      </c>
      <c r="T5" s="27">
        <v>0</v>
      </c>
      <c r="U5" s="26">
        <v>0</v>
      </c>
      <c r="V5" s="27">
        <v>0</v>
      </c>
      <c r="W5" s="26">
        <v>0</v>
      </c>
      <c r="X5" s="27">
        <v>0</v>
      </c>
      <c r="Y5" s="26">
        <v>0</v>
      </c>
      <c r="Z5" s="27">
        <v>0</v>
      </c>
      <c r="AA5" s="16">
        <f t="shared" ref="AA5:AA10" si="1">SUM(C5,E5,G5,I5,K5,M5,O5,Q5,S5,U5,W5,Y5)</f>
        <v>0</v>
      </c>
      <c r="AB5" s="17">
        <f t="shared" si="0"/>
        <v>262.5</v>
      </c>
      <c r="AC5" s="18">
        <f t="shared" ref="AC5:AC10" si="2">AB5-AA5</f>
        <v>262.5</v>
      </c>
    </row>
    <row r="6" spans="1:29">
      <c r="A6" s="90" t="s">
        <v>43</v>
      </c>
      <c r="B6" s="91">
        <v>5120</v>
      </c>
      <c r="C6" s="58">
        <v>0</v>
      </c>
      <c r="D6" s="59">
        <v>0</v>
      </c>
      <c r="E6" s="60">
        <v>0</v>
      </c>
      <c r="F6" s="61">
        <v>7949.54</v>
      </c>
      <c r="G6" s="58">
        <v>0</v>
      </c>
      <c r="H6" s="59">
        <v>13752.81</v>
      </c>
      <c r="I6" s="58">
        <v>0</v>
      </c>
      <c r="J6" s="59">
        <v>127.14</v>
      </c>
      <c r="K6" s="58">
        <v>0</v>
      </c>
      <c r="L6" s="59">
        <v>15831.49</v>
      </c>
      <c r="M6" s="58">
        <v>0</v>
      </c>
      <c r="N6" s="59">
        <v>6993.22</v>
      </c>
      <c r="O6" s="58">
        <v>0</v>
      </c>
      <c r="P6" s="59">
        <v>2302.27</v>
      </c>
      <c r="Q6" s="58">
        <v>0</v>
      </c>
      <c r="R6" s="59">
        <v>0</v>
      </c>
      <c r="S6" s="58">
        <v>0</v>
      </c>
      <c r="T6" s="59">
        <v>0</v>
      </c>
      <c r="U6" s="58">
        <v>0</v>
      </c>
      <c r="V6" s="59">
        <v>3270.21</v>
      </c>
      <c r="W6" s="58">
        <v>0</v>
      </c>
      <c r="X6" s="59">
        <v>0</v>
      </c>
      <c r="Y6" s="58">
        <v>0</v>
      </c>
      <c r="Z6" s="59">
        <v>0</v>
      </c>
      <c r="AA6" s="16">
        <f t="shared" si="1"/>
        <v>0</v>
      </c>
      <c r="AB6" s="17">
        <f t="shared" si="0"/>
        <v>50226.679999999993</v>
      </c>
      <c r="AC6" s="18">
        <f t="shared" si="2"/>
        <v>50226.679999999993</v>
      </c>
    </row>
    <row r="7" spans="1:29">
      <c r="A7" s="11" t="s">
        <v>5</v>
      </c>
      <c r="B7" s="3">
        <v>5580</v>
      </c>
      <c r="C7" s="26">
        <v>0</v>
      </c>
      <c r="D7" s="27">
        <v>0</v>
      </c>
      <c r="E7" s="28">
        <v>0</v>
      </c>
      <c r="F7" s="29">
        <v>4883.82</v>
      </c>
      <c r="G7" s="26">
        <v>0</v>
      </c>
      <c r="H7" s="27">
        <v>71.5</v>
      </c>
      <c r="I7" s="26">
        <v>0</v>
      </c>
      <c r="J7" s="27">
        <v>4527.8100000000004</v>
      </c>
      <c r="K7" s="26">
        <v>0</v>
      </c>
      <c r="L7" s="27">
        <v>234.93</v>
      </c>
      <c r="M7" s="26">
        <v>0</v>
      </c>
      <c r="N7" s="27">
        <v>2157.86</v>
      </c>
      <c r="O7" s="26">
        <v>0</v>
      </c>
      <c r="P7" s="27">
        <v>0</v>
      </c>
      <c r="Q7" s="26">
        <v>0</v>
      </c>
      <c r="R7" s="27">
        <v>2457.6999999999998</v>
      </c>
      <c r="S7" s="26">
        <v>0</v>
      </c>
      <c r="T7" s="27">
        <v>0</v>
      </c>
      <c r="U7" s="26">
        <v>0</v>
      </c>
      <c r="V7" s="27">
        <v>0</v>
      </c>
      <c r="W7" s="26">
        <v>0</v>
      </c>
      <c r="X7" s="27">
        <v>3581.86</v>
      </c>
      <c r="Y7" s="26">
        <v>0</v>
      </c>
      <c r="Z7" s="27">
        <v>0</v>
      </c>
      <c r="AA7" s="16">
        <f t="shared" si="1"/>
        <v>0</v>
      </c>
      <c r="AB7" s="17">
        <f t="shared" si="0"/>
        <v>17915.480000000003</v>
      </c>
      <c r="AC7" s="18">
        <f t="shared" si="2"/>
        <v>17915.480000000003</v>
      </c>
    </row>
    <row r="8" spans="1:29">
      <c r="A8" s="10" t="s">
        <v>44</v>
      </c>
      <c r="B8" s="2">
        <v>5600</v>
      </c>
      <c r="C8" s="58">
        <v>0</v>
      </c>
      <c r="D8" s="59">
        <v>63.6</v>
      </c>
      <c r="E8" s="60">
        <v>0</v>
      </c>
      <c r="F8" s="61">
        <v>4108.07</v>
      </c>
      <c r="G8" s="58">
        <v>0</v>
      </c>
      <c r="H8" s="59">
        <v>38.83</v>
      </c>
      <c r="I8" s="58">
        <v>0</v>
      </c>
      <c r="J8" s="59">
        <v>6407.28</v>
      </c>
      <c r="K8" s="58">
        <v>0</v>
      </c>
      <c r="L8" s="59">
        <v>3224.28</v>
      </c>
      <c r="M8" s="58">
        <v>0</v>
      </c>
      <c r="N8" s="59">
        <v>1242.1400000000001</v>
      </c>
      <c r="O8" s="58">
        <v>0</v>
      </c>
      <c r="P8" s="59">
        <v>2519.88</v>
      </c>
      <c r="Q8" s="58">
        <v>0</v>
      </c>
      <c r="R8" s="59">
        <v>4626.59</v>
      </c>
      <c r="S8" s="58">
        <v>0</v>
      </c>
      <c r="T8" s="59">
        <v>6513.21</v>
      </c>
      <c r="U8" s="58">
        <v>0</v>
      </c>
      <c r="V8" s="59">
        <v>4685.1499999999996</v>
      </c>
      <c r="W8" s="58">
        <v>0</v>
      </c>
      <c r="X8" s="59">
        <v>2823.11</v>
      </c>
      <c r="Y8" s="58">
        <v>0</v>
      </c>
      <c r="Z8" s="59">
        <v>801.28</v>
      </c>
      <c r="AA8" s="16">
        <f t="shared" si="1"/>
        <v>0</v>
      </c>
      <c r="AB8" s="17">
        <f t="shared" si="0"/>
        <v>36252.14</v>
      </c>
      <c r="AC8" s="18">
        <f t="shared" si="2"/>
        <v>36252.14</v>
      </c>
    </row>
    <row r="9" spans="1:29">
      <c r="A9" s="11" t="s">
        <v>7</v>
      </c>
      <c r="B9" s="3">
        <v>5630</v>
      </c>
      <c r="C9" s="26">
        <v>0</v>
      </c>
      <c r="D9" s="27">
        <v>54.18</v>
      </c>
      <c r="E9" s="28">
        <v>0</v>
      </c>
      <c r="F9" s="29">
        <v>120.41</v>
      </c>
      <c r="G9" s="26">
        <v>0</v>
      </c>
      <c r="H9" s="27">
        <v>69.180000000000007</v>
      </c>
      <c r="I9" s="26">
        <v>0</v>
      </c>
      <c r="J9" s="27">
        <v>59.18</v>
      </c>
      <c r="K9" s="26">
        <v>0</v>
      </c>
      <c r="L9" s="27">
        <v>265.69</v>
      </c>
      <c r="M9" s="26">
        <v>0</v>
      </c>
      <c r="N9" s="27">
        <v>54.18</v>
      </c>
      <c r="O9" s="26">
        <v>0</v>
      </c>
      <c r="P9" s="27">
        <v>618.83000000000004</v>
      </c>
      <c r="Q9" s="26">
        <v>0</v>
      </c>
      <c r="R9" s="27">
        <v>0</v>
      </c>
      <c r="S9" s="26">
        <v>0</v>
      </c>
      <c r="T9" s="27">
        <v>0</v>
      </c>
      <c r="U9" s="26">
        <v>0</v>
      </c>
      <c r="V9" s="27">
        <v>0</v>
      </c>
      <c r="W9" s="26">
        <v>0</v>
      </c>
      <c r="X9" s="27">
        <v>0</v>
      </c>
      <c r="Y9" s="26">
        <v>0</v>
      </c>
      <c r="Z9" s="27">
        <v>0</v>
      </c>
      <c r="AA9" s="16">
        <f t="shared" si="1"/>
        <v>0</v>
      </c>
      <c r="AB9" s="17">
        <f t="shared" si="0"/>
        <v>1241.6500000000001</v>
      </c>
      <c r="AC9" s="18">
        <f t="shared" si="2"/>
        <v>1241.6500000000001</v>
      </c>
    </row>
    <row r="10" spans="1:29" ht="12.75" thickBot="1">
      <c r="A10" s="90" t="s">
        <v>51</v>
      </c>
      <c r="B10" s="91">
        <v>5930</v>
      </c>
      <c r="C10" s="58">
        <v>0</v>
      </c>
      <c r="D10" s="59">
        <v>10236</v>
      </c>
      <c r="E10" s="60">
        <v>0</v>
      </c>
      <c r="F10" s="61">
        <v>67023.87</v>
      </c>
      <c r="G10" s="58">
        <v>0</v>
      </c>
      <c r="H10" s="59">
        <v>31033.759999999998</v>
      </c>
      <c r="I10" s="58">
        <v>0</v>
      </c>
      <c r="J10" s="59">
        <v>75916.070000000007</v>
      </c>
      <c r="K10" s="58">
        <v>0</v>
      </c>
      <c r="L10" s="59">
        <v>83049.05</v>
      </c>
      <c r="M10" s="58">
        <v>0</v>
      </c>
      <c r="N10" s="59">
        <v>39846.949999999997</v>
      </c>
      <c r="O10" s="58">
        <v>0</v>
      </c>
      <c r="P10" s="59">
        <v>10812.95</v>
      </c>
      <c r="Q10" s="58">
        <v>0</v>
      </c>
      <c r="R10" s="59">
        <v>34151.65</v>
      </c>
      <c r="S10" s="58">
        <v>0</v>
      </c>
      <c r="T10" s="59">
        <v>27179.9</v>
      </c>
      <c r="U10" s="58">
        <v>0</v>
      </c>
      <c r="V10" s="59">
        <v>84171.24</v>
      </c>
      <c r="W10" s="58">
        <v>0</v>
      </c>
      <c r="X10" s="59">
        <v>58921.04</v>
      </c>
      <c r="Y10" s="58">
        <v>0</v>
      </c>
      <c r="Z10" s="59">
        <v>32850.19</v>
      </c>
      <c r="AA10" s="16">
        <f t="shared" si="1"/>
        <v>0</v>
      </c>
      <c r="AB10" s="17">
        <f t="shared" si="0"/>
        <v>522342.48000000004</v>
      </c>
      <c r="AC10" s="18">
        <f t="shared" si="2"/>
        <v>522342.48000000004</v>
      </c>
    </row>
    <row r="11" spans="1:29" ht="12.75" thickBot="1">
      <c r="A11" s="78"/>
      <c r="B11" s="79"/>
      <c r="C11" s="80">
        <f t="shared" ref="C11:AC11" si="3">SUM(C4:C10)</f>
        <v>260000</v>
      </c>
      <c r="D11" s="81">
        <f t="shared" si="3"/>
        <v>269494.31</v>
      </c>
      <c r="E11" s="80">
        <f t="shared" si="3"/>
        <v>100000</v>
      </c>
      <c r="F11" s="81">
        <f t="shared" si="3"/>
        <v>136245.24</v>
      </c>
      <c r="G11" s="80">
        <f t="shared" si="3"/>
        <v>430000</v>
      </c>
      <c r="H11" s="81">
        <f t="shared" si="3"/>
        <v>78160.7</v>
      </c>
      <c r="I11" s="80">
        <f t="shared" si="3"/>
        <v>215000</v>
      </c>
      <c r="J11" s="81">
        <f t="shared" si="3"/>
        <v>176761.3</v>
      </c>
      <c r="K11" s="80">
        <f t="shared" si="3"/>
        <v>325000</v>
      </c>
      <c r="L11" s="81">
        <f t="shared" si="3"/>
        <v>181625.34</v>
      </c>
      <c r="M11" s="80">
        <f t="shared" si="3"/>
        <v>150000</v>
      </c>
      <c r="N11" s="81">
        <f t="shared" si="3"/>
        <v>117603.87</v>
      </c>
      <c r="O11" s="80">
        <f t="shared" si="3"/>
        <v>150000</v>
      </c>
      <c r="P11" s="81">
        <f t="shared" si="3"/>
        <v>79685.56</v>
      </c>
      <c r="Q11" s="80">
        <f t="shared" ref="Q11" si="4">SUM(Q4:Q10)</f>
        <v>300000</v>
      </c>
      <c r="R11" s="81">
        <f t="shared" ref="R11" si="5">SUM(R4:R10)</f>
        <v>268708.10000000003</v>
      </c>
      <c r="S11" s="80">
        <f t="shared" ref="S11" si="6">SUM(S4:S10)</f>
        <v>150000</v>
      </c>
      <c r="T11" s="81">
        <f t="shared" ref="T11" si="7">SUM(T4:T10)</f>
        <v>89230.07</v>
      </c>
      <c r="U11" s="80">
        <f t="shared" si="3"/>
        <v>162000</v>
      </c>
      <c r="V11" s="81">
        <f t="shared" si="3"/>
        <v>252026.14999999997</v>
      </c>
      <c r="W11" s="80">
        <f t="shared" si="3"/>
        <v>478000</v>
      </c>
      <c r="X11" s="81">
        <f t="shared" si="3"/>
        <v>107653.73000000001</v>
      </c>
      <c r="Y11" s="80">
        <f>SUM(Y4:Y10)</f>
        <v>50000</v>
      </c>
      <c r="Z11" s="81">
        <f>SUM(Z4:Z10)</f>
        <v>49350.92</v>
      </c>
      <c r="AA11" s="92">
        <f>SUM(AA4:AA10)</f>
        <v>2770000</v>
      </c>
      <c r="AB11" s="93">
        <f t="shared" si="3"/>
        <v>2447194.3699999996</v>
      </c>
      <c r="AC11" s="81">
        <f t="shared" si="3"/>
        <v>-322805.63000000006</v>
      </c>
    </row>
    <row r="12" spans="1:29">
      <c r="A12" s="70" t="s">
        <v>45</v>
      </c>
      <c r="B12" s="71">
        <v>1350</v>
      </c>
      <c r="C12" s="72">
        <v>0</v>
      </c>
      <c r="D12" s="73">
        <v>0</v>
      </c>
      <c r="E12" s="74">
        <v>0</v>
      </c>
      <c r="F12" s="75">
        <v>9017</v>
      </c>
      <c r="G12" s="72">
        <v>4125</v>
      </c>
      <c r="H12" s="73">
        <v>4125</v>
      </c>
      <c r="I12" s="72">
        <v>4514.3999999999996</v>
      </c>
      <c r="J12" s="73">
        <v>4514.3999999999996</v>
      </c>
      <c r="K12" s="72">
        <v>0</v>
      </c>
      <c r="L12" s="73">
        <v>0</v>
      </c>
      <c r="M12" s="72">
        <v>0</v>
      </c>
      <c r="N12" s="73">
        <v>0</v>
      </c>
      <c r="O12" s="72">
        <v>0</v>
      </c>
      <c r="P12" s="73">
        <v>0</v>
      </c>
      <c r="Q12" s="72">
        <v>0</v>
      </c>
      <c r="R12" s="73">
        <v>0</v>
      </c>
      <c r="S12" s="72">
        <v>0</v>
      </c>
      <c r="T12" s="73">
        <v>0</v>
      </c>
      <c r="U12" s="72">
        <v>0</v>
      </c>
      <c r="V12" s="73">
        <v>0</v>
      </c>
      <c r="W12" s="72">
        <v>0</v>
      </c>
      <c r="X12" s="73">
        <v>0</v>
      </c>
      <c r="Y12" s="72">
        <v>0</v>
      </c>
      <c r="Z12" s="73">
        <v>17017</v>
      </c>
      <c r="AA12" s="16">
        <f>SUM(C12,E12,G12,I12,K12,M12,O12,Q12,S12,U12,W12,Y12)</f>
        <v>8639.4</v>
      </c>
      <c r="AB12" s="17">
        <f t="shared" ref="AB12:AB27" si="8">SUM(D12,F12,H12,J12,L12,N12,P12,R12,T12,U12:Y12)</f>
        <v>17656.400000000001</v>
      </c>
      <c r="AC12" s="18">
        <f>AB12-AA12</f>
        <v>9017.0000000000018</v>
      </c>
    </row>
    <row r="13" spans="1:29">
      <c r="A13" s="10" t="s">
        <v>57</v>
      </c>
      <c r="B13" s="2">
        <v>1880</v>
      </c>
      <c r="C13" s="58">
        <v>0</v>
      </c>
      <c r="D13" s="59">
        <v>0</v>
      </c>
      <c r="E13" s="60">
        <v>0</v>
      </c>
      <c r="F13" s="61">
        <v>-2000</v>
      </c>
      <c r="G13" s="58">
        <v>0</v>
      </c>
      <c r="H13" s="59">
        <v>0</v>
      </c>
      <c r="I13" s="58">
        <v>0</v>
      </c>
      <c r="J13" s="59">
        <v>0</v>
      </c>
      <c r="K13" s="58">
        <v>0</v>
      </c>
      <c r="L13" s="59">
        <v>0</v>
      </c>
      <c r="M13" s="58">
        <v>0</v>
      </c>
      <c r="N13" s="59">
        <v>0</v>
      </c>
      <c r="O13" s="58">
        <v>0</v>
      </c>
      <c r="P13" s="59">
        <v>0</v>
      </c>
      <c r="Q13" s="58">
        <v>0</v>
      </c>
      <c r="R13" s="59">
        <v>0</v>
      </c>
      <c r="S13" s="58">
        <v>0</v>
      </c>
      <c r="T13" s="59">
        <v>0</v>
      </c>
      <c r="U13" s="58">
        <v>0</v>
      </c>
      <c r="V13" s="59">
        <v>0</v>
      </c>
      <c r="W13" s="58">
        <v>0</v>
      </c>
      <c r="X13" s="59">
        <v>0</v>
      </c>
      <c r="Y13" s="58">
        <v>0</v>
      </c>
      <c r="Z13" s="59">
        <v>0</v>
      </c>
      <c r="AA13" s="16">
        <f t="shared" ref="AA13:AA27" si="9">SUM(C13,E13,G13,I13,K13,M13,O13,Q13,S13,U13,W13,Y13)</f>
        <v>0</v>
      </c>
      <c r="AB13" s="17">
        <f t="shared" si="8"/>
        <v>-2000</v>
      </c>
      <c r="AC13" s="18">
        <f t="shared" ref="AC13:AC27" si="10">AB13-AA13</f>
        <v>-2000</v>
      </c>
    </row>
    <row r="14" spans="1:29">
      <c r="A14" s="70" t="s">
        <v>1</v>
      </c>
      <c r="B14" s="71">
        <v>5060</v>
      </c>
      <c r="C14" s="72">
        <v>1525</v>
      </c>
      <c r="D14" s="73">
        <v>1575.39</v>
      </c>
      <c r="E14" s="74">
        <v>10280</v>
      </c>
      <c r="F14" s="75">
        <v>10409.75</v>
      </c>
      <c r="G14" s="72">
        <v>11076</v>
      </c>
      <c r="H14" s="73">
        <v>11259.45</v>
      </c>
      <c r="I14" s="72">
        <v>37205</v>
      </c>
      <c r="J14" s="73">
        <v>37388.35</v>
      </c>
      <c r="K14" s="72">
        <v>11380</v>
      </c>
      <c r="L14" s="73">
        <v>17805.240000000002</v>
      </c>
      <c r="M14" s="72">
        <v>15000</v>
      </c>
      <c r="N14" s="73">
        <v>24674.43</v>
      </c>
      <c r="O14" s="72">
        <v>38000</v>
      </c>
      <c r="P14" s="73">
        <v>12714.69</v>
      </c>
      <c r="Q14" s="72">
        <v>15000</v>
      </c>
      <c r="R14" s="73">
        <v>17052.02</v>
      </c>
      <c r="S14" s="72">
        <v>15000</v>
      </c>
      <c r="T14" s="73">
        <v>8454.73</v>
      </c>
      <c r="U14" s="72">
        <v>38000</v>
      </c>
      <c r="V14" s="73">
        <v>15209</v>
      </c>
      <c r="W14" s="72">
        <v>15000</v>
      </c>
      <c r="X14" s="73">
        <v>28457.45</v>
      </c>
      <c r="Y14" s="72">
        <v>14000</v>
      </c>
      <c r="Z14" s="73">
        <v>9723.8700000000008</v>
      </c>
      <c r="AA14" s="16">
        <f t="shared" si="9"/>
        <v>221466</v>
      </c>
      <c r="AB14" s="17">
        <f t="shared" si="8"/>
        <v>252000.50000000003</v>
      </c>
      <c r="AC14" s="18">
        <f t="shared" si="10"/>
        <v>30534.500000000029</v>
      </c>
    </row>
    <row r="15" spans="1:29">
      <c r="A15" s="10" t="s">
        <v>46</v>
      </c>
      <c r="B15" s="2">
        <v>5130</v>
      </c>
      <c r="C15" s="58">
        <v>31500</v>
      </c>
      <c r="D15" s="59">
        <v>31500</v>
      </c>
      <c r="E15" s="60">
        <v>31500</v>
      </c>
      <c r="F15" s="61">
        <v>31500</v>
      </c>
      <c r="G15" s="58">
        <v>31500</v>
      </c>
      <c r="H15" s="59">
        <v>43500</v>
      </c>
      <c r="I15" s="58">
        <v>58500</v>
      </c>
      <c r="J15" s="59">
        <v>60500</v>
      </c>
      <c r="K15" s="58">
        <v>31500</v>
      </c>
      <c r="L15" s="59">
        <v>31500</v>
      </c>
      <c r="M15" s="58">
        <v>31500</v>
      </c>
      <c r="N15" s="59">
        <v>31500</v>
      </c>
      <c r="O15" s="58">
        <v>58500</v>
      </c>
      <c r="P15" s="59">
        <v>55500</v>
      </c>
      <c r="Q15" s="58">
        <v>31500</v>
      </c>
      <c r="R15" s="59">
        <v>31500</v>
      </c>
      <c r="S15" s="58">
        <v>31500</v>
      </c>
      <c r="T15" s="59">
        <v>31500</v>
      </c>
      <c r="U15" s="58">
        <v>58500</v>
      </c>
      <c r="V15" s="59">
        <v>42500</v>
      </c>
      <c r="W15" s="58">
        <v>31500</v>
      </c>
      <c r="X15" s="59">
        <v>31500</v>
      </c>
      <c r="Y15" s="58">
        <v>31500</v>
      </c>
      <c r="Z15" s="59">
        <v>58500</v>
      </c>
      <c r="AA15" s="16">
        <f t="shared" si="9"/>
        <v>459000</v>
      </c>
      <c r="AB15" s="17">
        <f t="shared" si="8"/>
        <v>544000</v>
      </c>
      <c r="AC15" s="18">
        <f t="shared" si="10"/>
        <v>85000</v>
      </c>
    </row>
    <row r="16" spans="1:29">
      <c r="A16" s="70" t="s">
        <v>2</v>
      </c>
      <c r="B16" s="71">
        <v>5140</v>
      </c>
      <c r="C16" s="72">
        <v>75</v>
      </c>
      <c r="D16" s="73">
        <v>71.69</v>
      </c>
      <c r="E16" s="74">
        <v>75</v>
      </c>
      <c r="F16" s="75">
        <v>230.68</v>
      </c>
      <c r="G16" s="72">
        <v>75</v>
      </c>
      <c r="H16" s="73">
        <v>153.63</v>
      </c>
      <c r="I16" s="72">
        <v>75</v>
      </c>
      <c r="J16" s="73">
        <v>128.41999999999999</v>
      </c>
      <c r="K16" s="72">
        <v>75</v>
      </c>
      <c r="L16" s="73">
        <v>133.80000000000001</v>
      </c>
      <c r="M16" s="72">
        <v>75</v>
      </c>
      <c r="N16" s="73">
        <v>134.01</v>
      </c>
      <c r="O16" s="72">
        <v>150</v>
      </c>
      <c r="P16" s="73">
        <v>68.22</v>
      </c>
      <c r="Q16" s="72">
        <v>150</v>
      </c>
      <c r="R16" s="73">
        <v>58.62</v>
      </c>
      <c r="S16" s="72">
        <v>150</v>
      </c>
      <c r="T16" s="73">
        <v>61.63</v>
      </c>
      <c r="U16" s="72">
        <v>150</v>
      </c>
      <c r="V16" s="73">
        <v>63.84</v>
      </c>
      <c r="W16" s="72">
        <v>150</v>
      </c>
      <c r="X16" s="73">
        <v>57.99</v>
      </c>
      <c r="Y16" s="72">
        <v>150</v>
      </c>
      <c r="Z16" s="73">
        <v>42.27</v>
      </c>
      <c r="AA16" s="16">
        <f t="shared" si="9"/>
        <v>1350</v>
      </c>
      <c r="AB16" s="17">
        <f t="shared" si="8"/>
        <v>1612.53</v>
      </c>
      <c r="AC16" s="18">
        <f t="shared" si="10"/>
        <v>262.52999999999997</v>
      </c>
    </row>
    <row r="17" spans="1:29">
      <c r="A17" s="10" t="s">
        <v>3</v>
      </c>
      <c r="B17" s="2">
        <v>5180</v>
      </c>
      <c r="C17" s="58">
        <v>550</v>
      </c>
      <c r="D17" s="59">
        <v>206.51</v>
      </c>
      <c r="E17" s="60">
        <v>550</v>
      </c>
      <c r="F17" s="61">
        <v>642.44000000000005</v>
      </c>
      <c r="G17" s="58">
        <v>550</v>
      </c>
      <c r="H17" s="59">
        <v>754.75</v>
      </c>
      <c r="I17" s="58">
        <v>550</v>
      </c>
      <c r="J17" s="59">
        <v>1132.53</v>
      </c>
      <c r="K17" s="58">
        <v>550</v>
      </c>
      <c r="L17" s="59">
        <v>1051.01</v>
      </c>
      <c r="M17" s="58">
        <v>550</v>
      </c>
      <c r="N17" s="59">
        <v>1562.95</v>
      </c>
      <c r="O17" s="58">
        <v>1000</v>
      </c>
      <c r="P17" s="59">
        <v>290.95</v>
      </c>
      <c r="Q17" s="58">
        <v>1000</v>
      </c>
      <c r="R17" s="59">
        <v>2239.4699999999998</v>
      </c>
      <c r="S17" s="58">
        <v>1000</v>
      </c>
      <c r="T17" s="59">
        <v>1893.28</v>
      </c>
      <c r="U17" s="58">
        <v>1000</v>
      </c>
      <c r="V17" s="59">
        <v>480.89</v>
      </c>
      <c r="W17" s="58">
        <v>1000</v>
      </c>
      <c r="X17" s="59">
        <v>1031.73</v>
      </c>
      <c r="Y17" s="58">
        <v>1000</v>
      </c>
      <c r="Z17" s="59">
        <v>260.45999999999998</v>
      </c>
      <c r="AA17" s="16">
        <f t="shared" si="9"/>
        <v>9300</v>
      </c>
      <c r="AB17" s="17">
        <f t="shared" si="8"/>
        <v>14286.509999999998</v>
      </c>
      <c r="AC17" s="18">
        <f t="shared" si="10"/>
        <v>4986.5099999999984</v>
      </c>
    </row>
    <row r="18" spans="1:29">
      <c r="A18" s="70" t="s">
        <v>47</v>
      </c>
      <c r="B18" s="71">
        <v>5190</v>
      </c>
      <c r="C18" s="72">
        <v>100</v>
      </c>
      <c r="D18" s="73">
        <v>13.94</v>
      </c>
      <c r="E18" s="74">
        <v>100</v>
      </c>
      <c r="F18" s="75">
        <v>65.989999999999995</v>
      </c>
      <c r="G18" s="72">
        <v>100</v>
      </c>
      <c r="H18" s="73">
        <v>107.71</v>
      </c>
      <c r="I18" s="72">
        <v>100</v>
      </c>
      <c r="J18" s="73">
        <v>152.51</v>
      </c>
      <c r="K18" s="72">
        <v>100</v>
      </c>
      <c r="L18" s="73">
        <v>-131.52000000000001</v>
      </c>
      <c r="M18" s="72">
        <v>100</v>
      </c>
      <c r="N18" s="73">
        <v>39.75</v>
      </c>
      <c r="O18" s="72">
        <v>100</v>
      </c>
      <c r="P18" s="73">
        <v>47.87</v>
      </c>
      <c r="Q18" s="72">
        <v>100</v>
      </c>
      <c r="R18" s="73">
        <v>8.2200000000000006</v>
      </c>
      <c r="S18" s="72">
        <v>100</v>
      </c>
      <c r="T18" s="73">
        <v>108.15</v>
      </c>
      <c r="U18" s="72">
        <v>100</v>
      </c>
      <c r="V18" s="73">
        <v>86.61</v>
      </c>
      <c r="W18" s="72">
        <v>100</v>
      </c>
      <c r="X18" s="73">
        <v>-91.74</v>
      </c>
      <c r="Y18" s="72">
        <v>100</v>
      </c>
      <c r="Z18" s="73">
        <v>188.51</v>
      </c>
      <c r="AA18" s="16">
        <f t="shared" si="9"/>
        <v>1200</v>
      </c>
      <c r="AB18" s="17">
        <f t="shared" si="8"/>
        <v>707.49</v>
      </c>
      <c r="AC18" s="18">
        <f t="shared" si="10"/>
        <v>-492.51</v>
      </c>
    </row>
    <row r="19" spans="1:29">
      <c r="A19" s="10" t="s">
        <v>30</v>
      </c>
      <c r="B19" s="2">
        <v>5340</v>
      </c>
      <c r="C19" s="58">
        <v>0</v>
      </c>
      <c r="D19" s="59">
        <v>0</v>
      </c>
      <c r="E19" s="60">
        <v>0</v>
      </c>
      <c r="F19" s="61">
        <v>0</v>
      </c>
      <c r="G19" s="58">
        <v>0</v>
      </c>
      <c r="H19" s="59">
        <v>631</v>
      </c>
      <c r="I19" s="58">
        <v>0</v>
      </c>
      <c r="J19" s="59">
        <v>0</v>
      </c>
      <c r="K19" s="58">
        <v>0</v>
      </c>
      <c r="L19" s="59">
        <v>0</v>
      </c>
      <c r="M19" s="58">
        <v>0</v>
      </c>
      <c r="N19" s="59">
        <v>0</v>
      </c>
      <c r="O19" s="58">
        <v>0</v>
      </c>
      <c r="P19" s="59">
        <v>0</v>
      </c>
      <c r="Q19" s="58">
        <v>0</v>
      </c>
      <c r="R19" s="59">
        <v>0</v>
      </c>
      <c r="S19" s="58">
        <v>0</v>
      </c>
      <c r="T19" s="59">
        <v>0</v>
      </c>
      <c r="U19" s="58">
        <v>0</v>
      </c>
      <c r="V19" s="59">
        <v>0</v>
      </c>
      <c r="W19" s="58">
        <v>0</v>
      </c>
      <c r="X19" s="59">
        <v>0</v>
      </c>
      <c r="Y19" s="58">
        <v>0</v>
      </c>
      <c r="Z19" s="59">
        <v>0</v>
      </c>
      <c r="AA19" s="16">
        <f t="shared" si="9"/>
        <v>0</v>
      </c>
      <c r="AB19" s="17">
        <f t="shared" si="8"/>
        <v>631</v>
      </c>
      <c r="AC19" s="18">
        <f t="shared" si="10"/>
        <v>631</v>
      </c>
    </row>
    <row r="20" spans="1:29">
      <c r="A20" s="70" t="s">
        <v>6</v>
      </c>
      <c r="B20" s="71">
        <v>5620</v>
      </c>
      <c r="C20" s="72">
        <v>25</v>
      </c>
      <c r="D20" s="73">
        <v>15.95</v>
      </c>
      <c r="E20" s="74">
        <v>25</v>
      </c>
      <c r="F20" s="75">
        <v>15.95</v>
      </c>
      <c r="G20" s="72">
        <v>25</v>
      </c>
      <c r="H20" s="73">
        <v>55.9</v>
      </c>
      <c r="I20" s="72">
        <v>25</v>
      </c>
      <c r="J20" s="73">
        <v>40.9</v>
      </c>
      <c r="K20" s="72">
        <v>25</v>
      </c>
      <c r="L20" s="73">
        <v>15.95</v>
      </c>
      <c r="M20" s="72">
        <v>25</v>
      </c>
      <c r="N20" s="73">
        <v>15.95</v>
      </c>
      <c r="O20" s="72">
        <v>25</v>
      </c>
      <c r="P20" s="73">
        <v>0</v>
      </c>
      <c r="Q20" s="72">
        <v>25</v>
      </c>
      <c r="R20" s="73">
        <v>15.95</v>
      </c>
      <c r="S20" s="72">
        <v>25</v>
      </c>
      <c r="T20" s="73">
        <v>15.95</v>
      </c>
      <c r="U20" s="72">
        <v>25</v>
      </c>
      <c r="V20" s="73">
        <v>15.95</v>
      </c>
      <c r="W20" s="72">
        <v>25</v>
      </c>
      <c r="X20" s="73">
        <v>15.95</v>
      </c>
      <c r="Y20" s="72">
        <v>25</v>
      </c>
      <c r="Z20" s="73">
        <v>15.95</v>
      </c>
      <c r="AA20" s="16">
        <f t="shared" si="9"/>
        <v>300</v>
      </c>
      <c r="AB20" s="17">
        <f t="shared" si="8"/>
        <v>299.39999999999992</v>
      </c>
      <c r="AC20" s="18">
        <f t="shared" ref="AC20:AC21" si="11">AB20-AA20</f>
        <v>-0.60000000000007958</v>
      </c>
    </row>
    <row r="21" spans="1:29">
      <c r="A21" s="10" t="s">
        <v>8</v>
      </c>
      <c r="B21" s="2">
        <v>5670</v>
      </c>
      <c r="C21" s="58">
        <v>7000</v>
      </c>
      <c r="D21" s="59">
        <v>9171.5</v>
      </c>
      <c r="E21" s="60">
        <v>1000</v>
      </c>
      <c r="F21" s="61">
        <v>891.29</v>
      </c>
      <c r="G21" s="58">
        <v>3000</v>
      </c>
      <c r="H21" s="59">
        <v>1557.67</v>
      </c>
      <c r="I21" s="58">
        <v>1000</v>
      </c>
      <c r="J21" s="59">
        <v>1586.73</v>
      </c>
      <c r="K21" s="58">
        <v>1000</v>
      </c>
      <c r="L21" s="59">
        <v>4236.55</v>
      </c>
      <c r="M21" s="58">
        <v>1000</v>
      </c>
      <c r="N21" s="59">
        <v>619.75</v>
      </c>
      <c r="O21" s="58">
        <v>5000</v>
      </c>
      <c r="P21" s="59">
        <v>3270.82</v>
      </c>
      <c r="Q21" s="58">
        <v>2000</v>
      </c>
      <c r="R21" s="59">
        <v>3817.29</v>
      </c>
      <c r="S21" s="58">
        <v>1000</v>
      </c>
      <c r="T21" s="59">
        <v>1514.65</v>
      </c>
      <c r="U21" s="58">
        <v>1000</v>
      </c>
      <c r="V21" s="59">
        <v>1877.5</v>
      </c>
      <c r="W21" s="58">
        <v>1000</v>
      </c>
      <c r="X21" s="59">
        <v>2759.75</v>
      </c>
      <c r="Y21" s="58">
        <v>1000</v>
      </c>
      <c r="Z21" s="59">
        <v>3971.57</v>
      </c>
      <c r="AA21" s="16">
        <f t="shared" si="9"/>
        <v>25000</v>
      </c>
      <c r="AB21" s="17">
        <f t="shared" si="8"/>
        <v>34303.5</v>
      </c>
      <c r="AC21" s="18">
        <f t="shared" si="11"/>
        <v>9303.5</v>
      </c>
    </row>
    <row r="22" spans="1:29">
      <c r="A22" s="70" t="s">
        <v>56</v>
      </c>
      <c r="B22" s="71">
        <v>5790</v>
      </c>
      <c r="C22" s="72">
        <v>0</v>
      </c>
      <c r="D22" s="73">
        <v>165.83</v>
      </c>
      <c r="E22" s="74">
        <v>0</v>
      </c>
      <c r="F22" s="75">
        <v>0</v>
      </c>
      <c r="G22" s="72">
        <v>0</v>
      </c>
      <c r="H22" s="73">
        <v>592.66</v>
      </c>
      <c r="I22" s="72">
        <v>0</v>
      </c>
      <c r="J22" s="73">
        <v>22.4</v>
      </c>
      <c r="K22" s="72">
        <v>0</v>
      </c>
      <c r="L22" s="73">
        <v>191.33</v>
      </c>
      <c r="M22" s="72">
        <v>0</v>
      </c>
      <c r="N22" s="73">
        <v>19.920000000000002</v>
      </c>
      <c r="O22" s="72">
        <v>0</v>
      </c>
      <c r="P22" s="73">
        <v>454.62</v>
      </c>
      <c r="Q22" s="72">
        <v>0</v>
      </c>
      <c r="R22" s="73">
        <v>168.48</v>
      </c>
      <c r="S22" s="72">
        <v>0</v>
      </c>
      <c r="T22" s="73">
        <v>208.48</v>
      </c>
      <c r="U22" s="72">
        <v>0</v>
      </c>
      <c r="V22" s="73">
        <v>374.55</v>
      </c>
      <c r="W22" s="72">
        <v>0</v>
      </c>
      <c r="X22" s="73">
        <v>156.97999999999999</v>
      </c>
      <c r="Y22" s="72">
        <v>0</v>
      </c>
      <c r="Z22" s="73">
        <v>174.39</v>
      </c>
      <c r="AA22" s="16">
        <f t="shared" si="9"/>
        <v>0</v>
      </c>
      <c r="AB22" s="17">
        <f t="shared" si="8"/>
        <v>2355.25</v>
      </c>
      <c r="AC22" s="18">
        <f>AB22-AA22</f>
        <v>2355.25</v>
      </c>
    </row>
    <row r="23" spans="1:29">
      <c r="A23" s="10" t="s">
        <v>48</v>
      </c>
      <c r="B23" s="2">
        <v>5870</v>
      </c>
      <c r="C23" s="58">
        <v>1070</v>
      </c>
      <c r="D23" s="59">
        <v>1075.02</v>
      </c>
      <c r="E23" s="60">
        <v>1070</v>
      </c>
      <c r="F23" s="61">
        <v>379.17</v>
      </c>
      <c r="G23" s="58">
        <v>1070</v>
      </c>
      <c r="H23" s="59">
        <v>919.22</v>
      </c>
      <c r="I23" s="58">
        <v>1070</v>
      </c>
      <c r="J23" s="59">
        <v>988.33</v>
      </c>
      <c r="K23" s="58">
        <v>1110</v>
      </c>
      <c r="L23" s="59">
        <v>1074.8800000000001</v>
      </c>
      <c r="M23" s="58">
        <v>1110</v>
      </c>
      <c r="N23" s="59">
        <v>1045.96</v>
      </c>
      <c r="O23" s="58">
        <v>1150</v>
      </c>
      <c r="P23" s="59">
        <v>1150</v>
      </c>
      <c r="Q23" s="58">
        <v>1150</v>
      </c>
      <c r="R23" s="59">
        <v>1194.81</v>
      </c>
      <c r="S23" s="58">
        <v>1150</v>
      </c>
      <c r="T23" s="59">
        <v>1256.24</v>
      </c>
      <c r="U23" s="58">
        <v>1150</v>
      </c>
      <c r="V23" s="59">
        <v>1028.06</v>
      </c>
      <c r="W23" s="58">
        <v>1150</v>
      </c>
      <c r="X23" s="59">
        <v>1035.6400000000001</v>
      </c>
      <c r="Y23" s="58">
        <v>1150</v>
      </c>
      <c r="Z23" s="59">
        <v>504.01</v>
      </c>
      <c r="AA23" s="16">
        <f t="shared" si="9"/>
        <v>13400</v>
      </c>
      <c r="AB23" s="17">
        <f t="shared" si="8"/>
        <v>14597.329999999998</v>
      </c>
      <c r="AC23" s="18">
        <f t="shared" si="10"/>
        <v>1197.3299999999981</v>
      </c>
    </row>
    <row r="24" spans="1:29">
      <c r="A24" s="70" t="s">
        <v>49</v>
      </c>
      <c r="B24" s="71">
        <v>5900</v>
      </c>
      <c r="C24" s="72">
        <v>0</v>
      </c>
      <c r="D24" s="73">
        <v>0</v>
      </c>
      <c r="E24" s="74">
        <v>200</v>
      </c>
      <c r="F24" s="75">
        <v>0</v>
      </c>
      <c r="G24" s="72">
        <v>200</v>
      </c>
      <c r="H24" s="73">
        <v>0</v>
      </c>
      <c r="I24" s="72">
        <v>0</v>
      </c>
      <c r="J24" s="73">
        <v>63.12</v>
      </c>
      <c r="K24" s="72">
        <v>200</v>
      </c>
      <c r="L24" s="73">
        <v>0</v>
      </c>
      <c r="M24" s="72">
        <v>200</v>
      </c>
      <c r="N24" s="73">
        <v>678.48</v>
      </c>
      <c r="O24" s="72">
        <v>0</v>
      </c>
      <c r="P24" s="73">
        <v>394.32</v>
      </c>
      <c r="Q24" s="72">
        <v>200</v>
      </c>
      <c r="R24" s="73">
        <v>518.4</v>
      </c>
      <c r="S24" s="72">
        <v>200</v>
      </c>
      <c r="T24" s="73">
        <v>1267.2</v>
      </c>
      <c r="U24" s="72">
        <v>0</v>
      </c>
      <c r="V24" s="73">
        <v>230.4</v>
      </c>
      <c r="W24" s="72">
        <v>200</v>
      </c>
      <c r="X24" s="73">
        <v>0</v>
      </c>
      <c r="Y24" s="72">
        <v>200</v>
      </c>
      <c r="Z24" s="73">
        <v>0</v>
      </c>
      <c r="AA24" s="16">
        <f t="shared" si="9"/>
        <v>1600</v>
      </c>
      <c r="AB24" s="17">
        <f t="shared" si="8"/>
        <v>3551.9200000000005</v>
      </c>
      <c r="AC24" s="18">
        <f t="shared" si="10"/>
        <v>1951.9200000000005</v>
      </c>
    </row>
    <row r="25" spans="1:29">
      <c r="A25" s="10" t="s">
        <v>50</v>
      </c>
      <c r="B25" s="2">
        <v>5920</v>
      </c>
      <c r="C25" s="58">
        <v>3400</v>
      </c>
      <c r="D25" s="59">
        <v>2136.27</v>
      </c>
      <c r="E25" s="60">
        <v>3400</v>
      </c>
      <c r="F25" s="61">
        <v>573.5</v>
      </c>
      <c r="G25" s="58">
        <v>3400</v>
      </c>
      <c r="H25" s="59">
        <v>4393.21</v>
      </c>
      <c r="I25" s="58">
        <v>3475</v>
      </c>
      <c r="J25" s="59">
        <v>2912.52</v>
      </c>
      <c r="K25" s="58">
        <v>3495</v>
      </c>
      <c r="L25" s="59">
        <v>660.4</v>
      </c>
      <c r="M25" s="58">
        <v>3375</v>
      </c>
      <c r="N25" s="59">
        <v>2750.49</v>
      </c>
      <c r="O25" s="58">
        <v>3375</v>
      </c>
      <c r="P25" s="59">
        <v>506.55</v>
      </c>
      <c r="Q25" s="58">
        <v>3505</v>
      </c>
      <c r="R25" s="59">
        <v>648.42999999999995</v>
      </c>
      <c r="S25" s="58">
        <v>3505</v>
      </c>
      <c r="T25" s="59">
        <v>2414.0100000000002</v>
      </c>
      <c r="U25" s="58">
        <v>3505</v>
      </c>
      <c r="V25" s="59">
        <v>560.07000000000005</v>
      </c>
      <c r="W25" s="58">
        <v>3580</v>
      </c>
      <c r="X25" s="59">
        <v>1533.41</v>
      </c>
      <c r="Y25" s="58">
        <v>3580</v>
      </c>
      <c r="Z25" s="59">
        <v>1971.4</v>
      </c>
      <c r="AA25" s="16">
        <f t="shared" si="9"/>
        <v>41595</v>
      </c>
      <c r="AB25" s="17">
        <f t="shared" si="8"/>
        <v>29753.859999999997</v>
      </c>
      <c r="AC25" s="18">
        <f t="shared" si="10"/>
        <v>-11841.140000000003</v>
      </c>
    </row>
    <row r="26" spans="1:29">
      <c r="A26" s="70" t="s">
        <v>58</v>
      </c>
      <c r="B26" s="71">
        <v>5999</v>
      </c>
      <c r="C26" s="72">
        <v>0</v>
      </c>
      <c r="D26" s="73">
        <v>-1.8189894035459001E-12</v>
      </c>
      <c r="E26" s="74">
        <v>0</v>
      </c>
      <c r="F26" s="75">
        <v>0</v>
      </c>
      <c r="G26" s="72">
        <v>0</v>
      </c>
      <c r="H26" s="73">
        <v>0</v>
      </c>
      <c r="I26" s="72">
        <v>0</v>
      </c>
      <c r="J26" s="73">
        <v>0</v>
      </c>
      <c r="K26" s="72">
        <v>0</v>
      </c>
      <c r="L26" s="73">
        <v>0</v>
      </c>
      <c r="M26" s="72">
        <v>0</v>
      </c>
      <c r="N26" s="73">
        <v>0</v>
      </c>
      <c r="O26" s="72">
        <v>0</v>
      </c>
      <c r="P26" s="73">
        <v>0</v>
      </c>
      <c r="Q26" s="72">
        <v>0</v>
      </c>
      <c r="R26" s="73">
        <v>0</v>
      </c>
      <c r="S26" s="72">
        <v>0</v>
      </c>
      <c r="T26" s="73">
        <v>0</v>
      </c>
      <c r="U26" s="72">
        <v>0</v>
      </c>
      <c r="V26" s="73">
        <v>0</v>
      </c>
      <c r="W26" s="72">
        <v>0</v>
      </c>
      <c r="X26" s="73">
        <v>0</v>
      </c>
      <c r="Y26" s="72">
        <v>0</v>
      </c>
      <c r="Z26" s="73">
        <v>0</v>
      </c>
      <c r="AA26" s="16">
        <f t="shared" si="9"/>
        <v>0</v>
      </c>
      <c r="AB26" s="17">
        <f t="shared" si="8"/>
        <v>-1.8189894035459001E-12</v>
      </c>
      <c r="AC26" s="18">
        <f t="shared" si="10"/>
        <v>-1.8189894035459001E-12</v>
      </c>
    </row>
    <row r="27" spans="1:29" ht="12.75" thickBot="1">
      <c r="A27" s="10" t="s">
        <v>52</v>
      </c>
      <c r="B27" s="2">
        <v>8120</v>
      </c>
      <c r="C27" s="58">
        <v>0</v>
      </c>
      <c r="D27" s="59">
        <v>0</v>
      </c>
      <c r="E27" s="60">
        <v>0</v>
      </c>
      <c r="F27" s="61">
        <v>0</v>
      </c>
      <c r="G27" s="58">
        <v>0</v>
      </c>
      <c r="H27" s="59">
        <v>300</v>
      </c>
      <c r="I27" s="58">
        <v>0</v>
      </c>
      <c r="J27" s="59">
        <v>0</v>
      </c>
      <c r="K27" s="58">
        <v>0</v>
      </c>
      <c r="L27" s="59">
        <v>0</v>
      </c>
      <c r="M27" s="58">
        <v>0</v>
      </c>
      <c r="N27" s="59">
        <v>0</v>
      </c>
      <c r="O27" s="58">
        <v>0</v>
      </c>
      <c r="P27" s="59">
        <v>0</v>
      </c>
      <c r="Q27" s="58">
        <v>0</v>
      </c>
      <c r="R27" s="59">
        <v>0</v>
      </c>
      <c r="S27" s="58">
        <v>0</v>
      </c>
      <c r="T27" s="59">
        <v>0</v>
      </c>
      <c r="U27" s="58">
        <v>0</v>
      </c>
      <c r="V27" s="59">
        <v>0</v>
      </c>
      <c r="W27" s="58">
        <v>0</v>
      </c>
      <c r="X27" s="59">
        <v>0</v>
      </c>
      <c r="Y27" s="58">
        <v>0</v>
      </c>
      <c r="Z27" s="59">
        <v>0</v>
      </c>
      <c r="AA27" s="16">
        <f t="shared" si="9"/>
        <v>0</v>
      </c>
      <c r="AB27" s="17">
        <f t="shared" si="8"/>
        <v>300</v>
      </c>
      <c r="AC27" s="18">
        <f t="shared" si="10"/>
        <v>300</v>
      </c>
    </row>
    <row r="28" spans="1:29" ht="12.75" thickBot="1">
      <c r="A28" s="87"/>
      <c r="B28" s="88"/>
      <c r="C28" s="89">
        <f t="shared" ref="C28:P28" si="12">SUM(C4:C10,C12:C27)</f>
        <v>305245</v>
      </c>
      <c r="D28" s="12">
        <f t="shared" si="12"/>
        <v>315426.41000000009</v>
      </c>
      <c r="E28" s="89">
        <f t="shared" si="12"/>
        <v>148200</v>
      </c>
      <c r="F28" s="12">
        <f t="shared" si="12"/>
        <v>187971.01</v>
      </c>
      <c r="G28" s="89">
        <f t="shared" si="12"/>
        <v>485121</v>
      </c>
      <c r="H28" s="12">
        <f t="shared" si="12"/>
        <v>146510.9</v>
      </c>
      <c r="I28" s="89">
        <f t="shared" si="12"/>
        <v>321514.40000000002</v>
      </c>
      <c r="J28" s="12">
        <f>SUM(J4:J10,J12:J27)</f>
        <v>286191.51000000007</v>
      </c>
      <c r="K28" s="89">
        <f t="shared" si="12"/>
        <v>374435</v>
      </c>
      <c r="L28" s="12">
        <f t="shared" si="12"/>
        <v>238162.97999999998</v>
      </c>
      <c r="M28" s="89">
        <f t="shared" si="12"/>
        <v>202935</v>
      </c>
      <c r="N28" s="12">
        <f t="shared" si="12"/>
        <v>180645.56000000003</v>
      </c>
      <c r="O28" s="89">
        <f t="shared" si="12"/>
        <v>257300</v>
      </c>
      <c r="P28" s="13">
        <f t="shared" si="12"/>
        <v>154083.6</v>
      </c>
      <c r="Q28" s="89">
        <f t="shared" ref="Q28" si="13">SUM(Q4:Q10,Q12:Q27)</f>
        <v>354630</v>
      </c>
      <c r="R28" s="13">
        <f t="shared" ref="R28" si="14">SUM(R4:R10,R12:R27)</f>
        <v>325929.78999999998</v>
      </c>
      <c r="S28" s="89">
        <f t="shared" ref="S28" si="15">SUM(S4:S10,S12:S27)</f>
        <v>203630</v>
      </c>
      <c r="T28" s="13">
        <f t="shared" ref="T28" si="16">SUM(T4:T10,T12:T27)</f>
        <v>137924.39000000004</v>
      </c>
      <c r="U28" s="89">
        <f t="shared" ref="U28:AC28" si="17">SUM(U4:U10,U12:U27)</f>
        <v>265430</v>
      </c>
      <c r="V28" s="13">
        <f t="shared" si="17"/>
        <v>314453.02</v>
      </c>
      <c r="W28" s="89">
        <f t="shared" si="17"/>
        <v>531705</v>
      </c>
      <c r="X28" s="13">
        <f t="shared" si="17"/>
        <v>174110.89000000007</v>
      </c>
      <c r="Y28" s="89">
        <f t="shared" si="17"/>
        <v>102705</v>
      </c>
      <c r="Z28" s="13">
        <f t="shared" si="17"/>
        <v>141720.35</v>
      </c>
      <c r="AA28" s="94">
        <f t="shared" si="17"/>
        <v>3552850.4</v>
      </c>
      <c r="AB28" s="15">
        <f t="shared" si="17"/>
        <v>3361250.0599999991</v>
      </c>
      <c r="AC28" s="12">
        <f t="shared" si="17"/>
        <v>-191600.34000000003</v>
      </c>
    </row>
    <row r="29" spans="1:29">
      <c r="A29" s="62" t="s">
        <v>27</v>
      </c>
      <c r="B29" s="63">
        <v>5680</v>
      </c>
      <c r="C29" s="64">
        <v>94771</v>
      </c>
      <c r="D29" s="65">
        <v>101412.69</v>
      </c>
      <c r="E29" s="66">
        <v>105001.60000000001</v>
      </c>
      <c r="F29" s="67">
        <v>103250.05</v>
      </c>
      <c r="G29" s="64">
        <v>106820.78</v>
      </c>
      <c r="H29" s="65">
        <v>103537.21</v>
      </c>
      <c r="I29" s="64">
        <v>105001.60000000001</v>
      </c>
      <c r="J29" s="65">
        <v>104967.99</v>
      </c>
      <c r="K29" s="64">
        <v>104723.74</v>
      </c>
      <c r="L29" s="65">
        <v>106283.63</v>
      </c>
      <c r="M29" s="64">
        <v>99833.33</v>
      </c>
      <c r="N29" s="65">
        <v>99500.04</v>
      </c>
      <c r="O29" s="64">
        <v>104748.4</v>
      </c>
      <c r="P29" s="65">
        <v>104900.04</v>
      </c>
      <c r="Q29" s="64">
        <v>106333.33</v>
      </c>
      <c r="R29" s="65">
        <v>106000.04</v>
      </c>
      <c r="S29" s="64">
        <v>105207.31</v>
      </c>
      <c r="T29" s="65">
        <v>105076.94</v>
      </c>
      <c r="U29" s="64">
        <v>104319.63</v>
      </c>
      <c r="V29" s="65">
        <v>103600</v>
      </c>
      <c r="W29" s="64">
        <v>106333.33</v>
      </c>
      <c r="X29" s="65">
        <v>98400</v>
      </c>
      <c r="Y29" s="64">
        <v>106333.33</v>
      </c>
      <c r="Z29" s="65">
        <v>99687.22</v>
      </c>
      <c r="AA29" s="16">
        <f>SUM(C29,E29,G29,I29,K29,M29,O29,Q29,S29,U29,W29,Y29)</f>
        <v>1249427.3799999999</v>
      </c>
      <c r="AB29" s="17">
        <f>SUM(D29,F29,H29,J29,L29,N29,P29,R29,T29,V29,X29,Z29)</f>
        <v>1236615.8500000001</v>
      </c>
      <c r="AC29" s="18">
        <f t="shared" ref="AC29" si="18">AB29-AA29</f>
        <v>-12811.529999999795</v>
      </c>
    </row>
    <row r="30" spans="1:29">
      <c r="A30" s="11" t="s">
        <v>4</v>
      </c>
      <c r="B30" s="3">
        <v>5320</v>
      </c>
      <c r="C30" s="26">
        <v>5250.8476666667002</v>
      </c>
      <c r="D30" s="27">
        <v>9153.09</v>
      </c>
      <c r="E30" s="28">
        <v>5590.8010000000004</v>
      </c>
      <c r="F30" s="29">
        <v>6423.49</v>
      </c>
      <c r="G30" s="26">
        <v>5855.9660000000003</v>
      </c>
      <c r="H30" s="27">
        <v>4915.01</v>
      </c>
      <c r="I30" s="26">
        <v>5522.3043333332998</v>
      </c>
      <c r="J30" s="27">
        <v>5780.74</v>
      </c>
      <c r="K30" s="26">
        <v>5198.7093333332996</v>
      </c>
      <c r="L30" s="27">
        <v>4633.37</v>
      </c>
      <c r="M30" s="26">
        <v>4853.7226666667002</v>
      </c>
      <c r="N30" s="27">
        <v>4976.55</v>
      </c>
      <c r="O30" s="26">
        <v>5196.9476666666997</v>
      </c>
      <c r="P30" s="27">
        <v>4948.59</v>
      </c>
      <c r="Q30" s="26">
        <v>5196.9476666666997</v>
      </c>
      <c r="R30" s="27">
        <v>3797.85</v>
      </c>
      <c r="S30" s="26">
        <v>5196.9476666666997</v>
      </c>
      <c r="T30" s="27">
        <v>4603.79</v>
      </c>
      <c r="U30" s="26">
        <v>5520.5426666666999</v>
      </c>
      <c r="V30" s="27">
        <v>4516.6499999999996</v>
      </c>
      <c r="W30" s="26">
        <v>5520.5426666666999</v>
      </c>
      <c r="X30" s="27">
        <v>5355.95</v>
      </c>
      <c r="Y30" s="26">
        <v>5520.5426666666999</v>
      </c>
      <c r="Z30" s="27">
        <v>-827.15</v>
      </c>
      <c r="AA30" s="16">
        <f t="shared" ref="AA30:AA34" si="19">SUM(C30,E30,G30,I30,K30,M30,O30,Q30,S30,U30,W30,Y30)</f>
        <v>64424.822000000197</v>
      </c>
      <c r="AB30" s="17">
        <f>SUM(D30,F30,H30,J30,L30,N30,P30,R30,T30,V30,X30,Z30)</f>
        <v>58277.929999999993</v>
      </c>
      <c r="AC30" s="18">
        <f t="shared" ref="AC30:AC34" si="20">AB30-AA30</f>
        <v>-6146.8920000002036</v>
      </c>
    </row>
    <row r="31" spans="1:29">
      <c r="A31" s="10" t="s">
        <v>53</v>
      </c>
      <c r="B31" s="2">
        <v>5720</v>
      </c>
      <c r="C31" s="58">
        <v>568.62602739726003</v>
      </c>
      <c r="D31" s="59">
        <v>627.77</v>
      </c>
      <c r="E31" s="60">
        <v>636.64383561644001</v>
      </c>
      <c r="F31" s="61">
        <v>186.41</v>
      </c>
      <c r="G31" s="58">
        <v>640.92465753424995</v>
      </c>
      <c r="H31" s="59">
        <v>73.83</v>
      </c>
      <c r="I31" s="58">
        <v>630.00958904109996</v>
      </c>
      <c r="J31" s="59">
        <v>35.729999999999997</v>
      </c>
      <c r="K31" s="58">
        <v>628.34246575342002</v>
      </c>
      <c r="L31" s="59">
        <v>45.78</v>
      </c>
      <c r="M31" s="58">
        <v>599</v>
      </c>
      <c r="N31" s="59">
        <v>24.08</v>
      </c>
      <c r="O31" s="58">
        <v>628.49041095890004</v>
      </c>
      <c r="P31" s="59">
        <v>38.340000000000003</v>
      </c>
      <c r="Q31" s="58">
        <v>638</v>
      </c>
      <c r="R31" s="59">
        <v>9.66</v>
      </c>
      <c r="S31" s="58">
        <v>631.24383561644004</v>
      </c>
      <c r="T31" s="59">
        <v>0</v>
      </c>
      <c r="U31" s="58">
        <v>625.91780821917996</v>
      </c>
      <c r="V31" s="59">
        <v>6.78</v>
      </c>
      <c r="W31" s="58">
        <v>638</v>
      </c>
      <c r="X31" s="59">
        <v>17.649999999999999</v>
      </c>
      <c r="Y31" s="58">
        <v>638</v>
      </c>
      <c r="Z31" s="59">
        <v>31.69</v>
      </c>
      <c r="AA31" s="16">
        <f t="shared" si="19"/>
        <v>7503.1986301369907</v>
      </c>
      <c r="AB31" s="17">
        <f t="shared" ref="AB31" si="21">SUM(D31,F31,H31,J31,L31,N31,P31,R31,T31,V31,X31,Z31)</f>
        <v>1097.7200000000003</v>
      </c>
      <c r="AC31" s="18">
        <f t="shared" si="20"/>
        <v>-6405.4786301369904</v>
      </c>
    </row>
    <row r="32" spans="1:29">
      <c r="A32" s="11" t="s">
        <v>54</v>
      </c>
      <c r="B32" s="3">
        <v>5740</v>
      </c>
      <c r="C32" s="26">
        <v>3172.8219178081999</v>
      </c>
      <c r="D32" s="27">
        <v>5750.91</v>
      </c>
      <c r="E32" s="28">
        <v>3796.3184931506999</v>
      </c>
      <c r="F32" s="29">
        <v>2753.82</v>
      </c>
      <c r="G32" s="26">
        <v>2277.2260273973002</v>
      </c>
      <c r="H32" s="27">
        <v>1364.59</v>
      </c>
      <c r="I32" s="26">
        <v>719.67123287669995</v>
      </c>
      <c r="J32" s="27">
        <v>543.74</v>
      </c>
      <c r="K32" s="26">
        <v>330</v>
      </c>
      <c r="L32" s="27">
        <v>567.01</v>
      </c>
      <c r="M32" s="26">
        <v>330</v>
      </c>
      <c r="N32" s="27">
        <v>409.98</v>
      </c>
      <c r="O32" s="26">
        <v>435.32876712328999</v>
      </c>
      <c r="P32" s="27">
        <v>529.20000000000005</v>
      </c>
      <c r="Q32" s="26">
        <v>522.5</v>
      </c>
      <c r="R32" s="27">
        <v>226.79</v>
      </c>
      <c r="S32" s="26">
        <v>0</v>
      </c>
      <c r="T32" s="27">
        <v>0</v>
      </c>
      <c r="U32" s="26">
        <v>54.246575342466002</v>
      </c>
      <c r="V32" s="27">
        <v>78.510000000000005</v>
      </c>
      <c r="W32" s="26">
        <v>165</v>
      </c>
      <c r="X32" s="27">
        <v>189</v>
      </c>
      <c r="Y32" s="26">
        <v>165</v>
      </c>
      <c r="Z32" s="27">
        <v>337.3</v>
      </c>
      <c r="AA32" s="16">
        <f t="shared" si="19"/>
        <v>11968.113013698658</v>
      </c>
      <c r="AB32" s="17">
        <f>SUM(D32,F32,H32,J32,L32,N32,P32,R32,T32,V32,X32,Z32)</f>
        <v>12750.85</v>
      </c>
      <c r="AC32" s="18">
        <f t="shared" si="20"/>
        <v>782.73698630134277</v>
      </c>
    </row>
    <row r="33" spans="1:30">
      <c r="A33" s="10" t="s">
        <v>55</v>
      </c>
      <c r="B33" s="2">
        <v>5700</v>
      </c>
      <c r="C33" s="58">
        <v>7107.8253424657996</v>
      </c>
      <c r="D33" s="59">
        <v>7671.07</v>
      </c>
      <c r="E33" s="60">
        <v>7958.0479452054997</v>
      </c>
      <c r="F33" s="61">
        <v>7819.78</v>
      </c>
      <c r="G33" s="58">
        <v>8011.5582191780004</v>
      </c>
      <c r="H33" s="59">
        <v>7843.58</v>
      </c>
      <c r="I33" s="58">
        <v>7875.1198630136996</v>
      </c>
      <c r="J33" s="59">
        <v>7960.92</v>
      </c>
      <c r="K33" s="58">
        <v>7854.2808219177996</v>
      </c>
      <c r="L33" s="59">
        <v>8064.61</v>
      </c>
      <c r="M33" s="58">
        <v>7487.5</v>
      </c>
      <c r="N33" s="59">
        <v>7539.59</v>
      </c>
      <c r="O33" s="58">
        <v>7856.1301369863004</v>
      </c>
      <c r="P33" s="59">
        <v>7955.29</v>
      </c>
      <c r="Q33" s="58">
        <v>7975</v>
      </c>
      <c r="R33" s="59">
        <v>7681.48</v>
      </c>
      <c r="S33" s="58">
        <v>7890.5479452054997</v>
      </c>
      <c r="T33" s="59">
        <v>7042.39</v>
      </c>
      <c r="U33" s="58">
        <v>7823.9726027397001</v>
      </c>
      <c r="V33" s="59">
        <v>6282.12</v>
      </c>
      <c r="W33" s="58">
        <v>7975</v>
      </c>
      <c r="X33" s="59">
        <v>5765.95</v>
      </c>
      <c r="Y33" s="58">
        <v>7975</v>
      </c>
      <c r="Z33" s="59">
        <v>5856.49</v>
      </c>
      <c r="AA33" s="16">
        <f t="shared" si="19"/>
        <v>93789.982876712296</v>
      </c>
      <c r="AB33" s="17">
        <f>SUM(D33,F33,H33,J33,L33,N33,P33,R33,T33,V33,X33,Z33)</f>
        <v>87483.27</v>
      </c>
      <c r="AC33" s="18">
        <f t="shared" si="20"/>
        <v>-6306.7128767122922</v>
      </c>
    </row>
    <row r="34" spans="1:30" ht="12.75" thickBot="1">
      <c r="A34" s="114" t="s">
        <v>28</v>
      </c>
      <c r="B34" s="115">
        <v>5840</v>
      </c>
      <c r="C34" s="116">
        <v>3790.8401826484001</v>
      </c>
      <c r="D34" s="117">
        <v>3456.66</v>
      </c>
      <c r="E34" s="118">
        <v>4244.292237443</v>
      </c>
      <c r="F34" s="119">
        <v>3229.99</v>
      </c>
      <c r="G34" s="116">
        <v>4272.8310502283002</v>
      </c>
      <c r="H34" s="117">
        <v>3115.12</v>
      </c>
      <c r="I34" s="116">
        <v>4200.0639269406001</v>
      </c>
      <c r="J34" s="117">
        <v>3096.66</v>
      </c>
      <c r="K34" s="116">
        <v>4188.9497716895003</v>
      </c>
      <c r="L34" s="117">
        <v>3084.67</v>
      </c>
      <c r="M34" s="116">
        <v>3993.3333333332998</v>
      </c>
      <c r="N34" s="117">
        <v>2496.66</v>
      </c>
      <c r="O34" s="116">
        <v>4189.9360730593999</v>
      </c>
      <c r="P34" s="117">
        <v>2676.66</v>
      </c>
      <c r="Q34" s="116">
        <v>4253.3333333333003</v>
      </c>
      <c r="R34" s="117">
        <v>2993.33</v>
      </c>
      <c r="S34" s="116">
        <v>4208.292237443</v>
      </c>
      <c r="T34" s="117">
        <v>3053.33</v>
      </c>
      <c r="U34" s="116">
        <v>4208.292237443</v>
      </c>
      <c r="V34" s="117">
        <v>2723.74</v>
      </c>
      <c r="W34" s="116">
        <v>4253.3333333333003</v>
      </c>
      <c r="X34" s="117">
        <v>2721.64</v>
      </c>
      <c r="Y34" s="116">
        <v>4253.3333333333003</v>
      </c>
      <c r="Z34" s="117">
        <v>2766.67</v>
      </c>
      <c r="AA34" s="16">
        <f t="shared" si="19"/>
        <v>50056.831050228393</v>
      </c>
      <c r="AB34" s="17">
        <f>SUM(D34,F34,H34,J34,L34,N34,P34,R34,T34,V34,X34,Z34)</f>
        <v>35415.129999999997</v>
      </c>
      <c r="AC34" s="18">
        <f t="shared" si="20"/>
        <v>-14641.701050228396</v>
      </c>
    </row>
    <row r="35" spans="1:30" ht="12.75" thickBot="1">
      <c r="A35" s="96"/>
      <c r="B35" s="97"/>
      <c r="C35" s="89">
        <f t="shared" ref="C35:AC35" si="22">SUM(C29:C34)</f>
        <v>114661.96113698637</v>
      </c>
      <c r="D35" s="12">
        <f t="shared" si="22"/>
        <v>128072.19</v>
      </c>
      <c r="E35" s="89">
        <f t="shared" si="22"/>
        <v>127227.70351141566</v>
      </c>
      <c r="F35" s="12">
        <f t="shared" si="22"/>
        <v>123663.54000000002</v>
      </c>
      <c r="G35" s="89">
        <f t="shared" si="22"/>
        <v>127879.28595433784</v>
      </c>
      <c r="H35" s="12">
        <f t="shared" si="22"/>
        <v>120849.34</v>
      </c>
      <c r="I35" s="89">
        <f t="shared" si="22"/>
        <v>123948.7689452054</v>
      </c>
      <c r="J35" s="12">
        <f t="shared" si="22"/>
        <v>122385.78000000001</v>
      </c>
      <c r="K35" s="89">
        <f t="shared" si="22"/>
        <v>122924.02239269402</v>
      </c>
      <c r="L35" s="12">
        <f t="shared" si="22"/>
        <v>122679.06999999999</v>
      </c>
      <c r="M35" s="89">
        <f t="shared" si="22"/>
        <v>117096.886</v>
      </c>
      <c r="N35" s="12">
        <f t="shared" si="22"/>
        <v>114946.9</v>
      </c>
      <c r="O35" s="89">
        <f t="shared" si="22"/>
        <v>123055.23305479459</v>
      </c>
      <c r="P35" s="13">
        <f t="shared" si="22"/>
        <v>121048.11999999998</v>
      </c>
      <c r="Q35" s="89">
        <f t="shared" si="22"/>
        <v>124919.111</v>
      </c>
      <c r="R35" s="13">
        <f t="shared" si="22"/>
        <v>120709.15</v>
      </c>
      <c r="S35" s="89">
        <f t="shared" si="22"/>
        <v>123134.34168493164</v>
      </c>
      <c r="T35" s="13">
        <f t="shared" si="22"/>
        <v>119776.45</v>
      </c>
      <c r="U35" s="89">
        <f t="shared" si="22"/>
        <v>122552.60189041105</v>
      </c>
      <c r="V35" s="13">
        <f t="shared" si="22"/>
        <v>117207.79999999999</v>
      </c>
      <c r="W35" s="89">
        <f t="shared" si="22"/>
        <v>124885.20600000001</v>
      </c>
      <c r="X35" s="13">
        <f t="shared" si="22"/>
        <v>112450.18999999999</v>
      </c>
      <c r="Y35" s="89">
        <f t="shared" si="22"/>
        <v>124885.20600000001</v>
      </c>
      <c r="Z35" s="13">
        <f t="shared" si="22"/>
        <v>107852.22000000002</v>
      </c>
      <c r="AA35" s="109">
        <f t="shared" si="22"/>
        <v>1477170.3275707762</v>
      </c>
      <c r="AB35" s="110">
        <f t="shared" si="22"/>
        <v>1431640.75</v>
      </c>
      <c r="AC35" s="111">
        <f t="shared" si="22"/>
        <v>-45529.577570776331</v>
      </c>
    </row>
    <row r="36" spans="1:30" ht="12.75" thickBot="1">
      <c r="A36" s="98"/>
      <c r="B36" s="99"/>
      <c r="C36" s="83">
        <f t="shared" ref="C36:AC36" si="23">SUM(C28,C35)</f>
        <v>419906.96113698639</v>
      </c>
      <c r="D36" s="84">
        <f t="shared" si="23"/>
        <v>443498.60000000009</v>
      </c>
      <c r="E36" s="83">
        <f t="shared" si="23"/>
        <v>275427.70351141563</v>
      </c>
      <c r="F36" s="84">
        <f t="shared" si="23"/>
        <v>311634.55000000005</v>
      </c>
      <c r="G36" s="83">
        <f t="shared" si="23"/>
        <v>613000.2859543378</v>
      </c>
      <c r="H36" s="84">
        <f t="shared" si="23"/>
        <v>267360.24</v>
      </c>
      <c r="I36" s="83">
        <f t="shared" si="23"/>
        <v>445463.1689452054</v>
      </c>
      <c r="J36" s="84">
        <f t="shared" si="23"/>
        <v>408577.2900000001</v>
      </c>
      <c r="K36" s="83">
        <f t="shared" si="23"/>
        <v>497359.02239269402</v>
      </c>
      <c r="L36" s="84">
        <f t="shared" si="23"/>
        <v>360842.05</v>
      </c>
      <c r="M36" s="83">
        <f t="shared" si="23"/>
        <v>320031.886</v>
      </c>
      <c r="N36" s="84">
        <f t="shared" si="23"/>
        <v>295592.46000000002</v>
      </c>
      <c r="O36" s="83">
        <f t="shared" si="23"/>
        <v>380355.2330547946</v>
      </c>
      <c r="P36" s="85">
        <f t="shared" si="23"/>
        <v>275131.71999999997</v>
      </c>
      <c r="Q36" s="83">
        <f t="shared" si="23"/>
        <v>479549.11100000003</v>
      </c>
      <c r="R36" s="85">
        <f t="shared" si="23"/>
        <v>446638.93999999994</v>
      </c>
      <c r="S36" s="83">
        <f t="shared" si="23"/>
        <v>326764.34168493166</v>
      </c>
      <c r="T36" s="85">
        <f t="shared" si="23"/>
        <v>257700.84000000003</v>
      </c>
      <c r="U36" s="83">
        <f t="shared" si="23"/>
        <v>387982.60189041105</v>
      </c>
      <c r="V36" s="85">
        <f>SUM(V35,V28)</f>
        <v>431660.82</v>
      </c>
      <c r="W36" s="85">
        <f t="shared" si="23"/>
        <v>656590.20600000001</v>
      </c>
      <c r="X36" s="85">
        <f>SUM(X35,X28)</f>
        <v>286561.08000000007</v>
      </c>
      <c r="Y36" s="83">
        <f>SUM(Y28,Y35)</f>
        <v>227590.20600000001</v>
      </c>
      <c r="Z36" s="85">
        <f>SUM(Z35,Z28)</f>
        <v>249572.57</v>
      </c>
      <c r="AA36" s="95">
        <f t="shared" si="23"/>
        <v>5030020.7275707759</v>
      </c>
      <c r="AB36" s="86">
        <f t="shared" si="23"/>
        <v>4792890.8099999987</v>
      </c>
      <c r="AC36" s="84">
        <f t="shared" si="23"/>
        <v>-237129.91757077636</v>
      </c>
    </row>
    <row r="37" spans="1:30" ht="12.75" thickBot="1"/>
    <row r="38" spans="1:30" ht="22.5" thickBot="1">
      <c r="A38" s="154">
        <v>2014</v>
      </c>
      <c r="B38" s="155"/>
      <c r="C38" s="155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39"/>
      <c r="U38" s="39"/>
      <c r="V38" s="39"/>
      <c r="W38" s="39"/>
      <c r="X38" s="39"/>
      <c r="Y38" s="39"/>
      <c r="Z38" s="39"/>
      <c r="AA38" s="39"/>
      <c r="AB38" s="160" t="s">
        <v>31</v>
      </c>
      <c r="AC38" s="161"/>
    </row>
    <row r="39" spans="1:30" ht="12.75" thickBot="1">
      <c r="A39" s="41"/>
      <c r="B39" s="42"/>
      <c r="C39" s="151" t="s">
        <v>11</v>
      </c>
      <c r="D39" s="150"/>
      <c r="E39" s="152" t="s">
        <v>22</v>
      </c>
      <c r="F39" s="153"/>
      <c r="G39" s="44" t="s">
        <v>12</v>
      </c>
      <c r="H39" s="43" t="s">
        <v>13</v>
      </c>
      <c r="I39" s="44" t="s">
        <v>14</v>
      </c>
      <c r="J39" s="44" t="s">
        <v>15</v>
      </c>
      <c r="K39" s="43" t="s">
        <v>16</v>
      </c>
      <c r="L39" s="44" t="s">
        <v>17</v>
      </c>
      <c r="M39" s="43" t="s">
        <v>18</v>
      </c>
      <c r="N39" s="44" t="s">
        <v>19</v>
      </c>
      <c r="O39" s="43" t="s">
        <v>20</v>
      </c>
      <c r="P39" s="44" t="s">
        <v>21</v>
      </c>
      <c r="Q39" s="121" t="s">
        <v>25</v>
      </c>
      <c r="R39" s="9" t="s">
        <v>25</v>
      </c>
      <c r="S39" s="120" t="s">
        <v>74</v>
      </c>
      <c r="AC39" s="47" t="s">
        <v>23</v>
      </c>
      <c r="AD39" s="48" t="e">
        <f>SUM(AA36,#REF!)</f>
        <v>#REF!</v>
      </c>
    </row>
    <row r="40" spans="1:30" ht="12.75" thickBot="1">
      <c r="A40" s="22" t="s">
        <v>9</v>
      </c>
      <c r="B40" s="21" t="s">
        <v>10</v>
      </c>
      <c r="C40" s="22" t="s">
        <v>23</v>
      </c>
      <c r="D40" s="21" t="s">
        <v>24</v>
      </c>
      <c r="E40" s="22" t="s">
        <v>23</v>
      </c>
      <c r="F40" s="21" t="s">
        <v>24</v>
      </c>
      <c r="G40" s="22" t="s">
        <v>23</v>
      </c>
      <c r="H40" s="22" t="s">
        <v>23</v>
      </c>
      <c r="I40" s="22" t="s">
        <v>23</v>
      </c>
      <c r="J40" s="22" t="s">
        <v>23</v>
      </c>
      <c r="K40" s="22" t="s">
        <v>23</v>
      </c>
      <c r="L40" s="22" t="s">
        <v>23</v>
      </c>
      <c r="M40" s="22" t="s">
        <v>23</v>
      </c>
      <c r="N40" s="22" t="s">
        <v>23</v>
      </c>
      <c r="O40" s="22" t="s">
        <v>23</v>
      </c>
      <c r="P40" s="22" t="s">
        <v>23</v>
      </c>
      <c r="Q40" s="20" t="s">
        <v>23</v>
      </c>
      <c r="R40" s="24" t="s">
        <v>26</v>
      </c>
      <c r="S40" s="21" t="s">
        <v>0</v>
      </c>
      <c r="AC40" s="122"/>
      <c r="AD40" s="123"/>
    </row>
    <row r="41" spans="1:30">
      <c r="A41" s="11" t="s">
        <v>29</v>
      </c>
      <c r="B41" s="3">
        <v>5110</v>
      </c>
      <c r="C41" s="132">
        <v>285000</v>
      </c>
      <c r="D41" s="7">
        <v>29008.3</v>
      </c>
      <c r="E41" s="132">
        <v>125000</v>
      </c>
      <c r="F41" s="7">
        <v>172024.95</v>
      </c>
      <c r="G41" s="7">
        <v>470000</v>
      </c>
      <c r="H41" s="7">
        <v>95000</v>
      </c>
      <c r="I41" s="7">
        <v>395000</v>
      </c>
      <c r="J41" s="7">
        <v>300000</v>
      </c>
      <c r="K41" s="7">
        <v>200000</v>
      </c>
      <c r="L41" s="7">
        <v>275000</v>
      </c>
      <c r="M41" s="7">
        <v>300000</v>
      </c>
      <c r="N41" s="7">
        <v>425000</v>
      </c>
      <c r="O41" s="7">
        <v>175000</v>
      </c>
      <c r="P41" s="7">
        <v>40000</v>
      </c>
      <c r="Q41" s="16">
        <f t="shared" ref="Q41:Q46" si="24">SUM(C41,E41,G41,H41,I41,J41,K41,L41,M41,N41,O41,P41)</f>
        <v>3085000</v>
      </c>
      <c r="R41" s="17">
        <f t="shared" ref="R41:R46" si="25">SUM(D41,F41,G41,H41,I41,J41,K41,L41,M41,N41,O41,P41)</f>
        <v>2876033.25</v>
      </c>
      <c r="S41" s="18">
        <f t="shared" ref="S41:S46" si="26">R41-Q41</f>
        <v>-208966.75</v>
      </c>
      <c r="AC41" s="49" t="s">
        <v>26</v>
      </c>
      <c r="AD41" s="50" t="e">
        <f>SUM(AB36,#REF!)</f>
        <v>#REF!</v>
      </c>
    </row>
    <row r="42" spans="1:30">
      <c r="A42" s="11" t="s">
        <v>43</v>
      </c>
      <c r="B42" s="3">
        <v>5120</v>
      </c>
      <c r="C42" s="132">
        <v>0</v>
      </c>
      <c r="D42" s="7">
        <v>17111.63</v>
      </c>
      <c r="E42" s="143">
        <v>0</v>
      </c>
      <c r="F42" s="7">
        <v>2628.15</v>
      </c>
      <c r="G42" s="7">
        <v>0</v>
      </c>
      <c r="H42" s="5">
        <v>0</v>
      </c>
      <c r="I42" s="7">
        <v>0</v>
      </c>
      <c r="J42" s="7">
        <v>0</v>
      </c>
      <c r="K42" s="5">
        <v>0</v>
      </c>
      <c r="L42" s="7">
        <v>0</v>
      </c>
      <c r="M42" s="5">
        <v>0</v>
      </c>
      <c r="N42" s="7">
        <v>0</v>
      </c>
      <c r="O42" s="5">
        <v>0</v>
      </c>
      <c r="P42" s="108">
        <v>0</v>
      </c>
      <c r="Q42" s="16">
        <f t="shared" si="24"/>
        <v>0</v>
      </c>
      <c r="R42" s="17">
        <f t="shared" si="25"/>
        <v>19739.780000000002</v>
      </c>
      <c r="S42" s="18">
        <f t="shared" si="26"/>
        <v>19739.780000000002</v>
      </c>
    </row>
    <row r="43" spans="1:30">
      <c r="A43" s="11" t="s">
        <v>5</v>
      </c>
      <c r="B43" s="3">
        <v>5580</v>
      </c>
      <c r="C43" s="132">
        <v>1000</v>
      </c>
      <c r="D43" s="7">
        <v>3314.75</v>
      </c>
      <c r="E43" s="143">
        <v>2000</v>
      </c>
      <c r="F43" s="7">
        <v>336.96</v>
      </c>
      <c r="G43" s="7">
        <v>3000</v>
      </c>
      <c r="H43" s="5">
        <v>1000</v>
      </c>
      <c r="I43" s="7">
        <v>2000</v>
      </c>
      <c r="J43" s="7">
        <v>3000</v>
      </c>
      <c r="K43" s="5">
        <v>1000</v>
      </c>
      <c r="L43" s="7">
        <v>2000</v>
      </c>
      <c r="M43" s="5">
        <v>3000</v>
      </c>
      <c r="N43" s="7">
        <v>1000</v>
      </c>
      <c r="O43" s="5">
        <v>2000</v>
      </c>
      <c r="P43" s="108">
        <v>3000</v>
      </c>
      <c r="Q43" s="16">
        <f t="shared" si="24"/>
        <v>24000</v>
      </c>
      <c r="R43" s="17">
        <f t="shared" si="25"/>
        <v>24651.71</v>
      </c>
      <c r="S43" s="18">
        <f t="shared" si="26"/>
        <v>651.70999999999913</v>
      </c>
    </row>
    <row r="44" spans="1:30">
      <c r="A44" s="70" t="s">
        <v>45</v>
      </c>
      <c r="B44" s="71">
        <v>1350</v>
      </c>
      <c r="C44" s="134">
        <v>0</v>
      </c>
      <c r="D44" s="76">
        <v>0</v>
      </c>
      <c r="E44" s="141">
        <v>0</v>
      </c>
      <c r="F44" s="76">
        <v>119524.21</v>
      </c>
      <c r="G44" s="76">
        <v>4250</v>
      </c>
      <c r="H44" s="77">
        <v>0</v>
      </c>
      <c r="I44" s="76">
        <v>0</v>
      </c>
      <c r="J44" s="76">
        <v>0</v>
      </c>
      <c r="K44" s="77">
        <v>0</v>
      </c>
      <c r="L44" s="76">
        <v>0</v>
      </c>
      <c r="M44" s="77">
        <v>0</v>
      </c>
      <c r="N44" s="76">
        <v>0</v>
      </c>
      <c r="O44" s="77">
        <v>0</v>
      </c>
      <c r="P44" s="106">
        <v>0</v>
      </c>
      <c r="Q44" s="16">
        <f t="shared" si="24"/>
        <v>4250</v>
      </c>
      <c r="R44" s="17">
        <f t="shared" si="25"/>
        <v>123774.21</v>
      </c>
      <c r="S44" s="18">
        <f t="shared" si="26"/>
        <v>119524.21</v>
      </c>
    </row>
    <row r="45" spans="1:30">
      <c r="A45" s="10" t="s">
        <v>44</v>
      </c>
      <c r="B45" s="2">
        <v>5600</v>
      </c>
      <c r="C45" s="135">
        <v>0</v>
      </c>
      <c r="D45" s="6">
        <v>4863.97</v>
      </c>
      <c r="E45" s="142">
        <v>0</v>
      </c>
      <c r="F45" s="6">
        <v>3722.15</v>
      </c>
      <c r="G45" s="6">
        <v>0</v>
      </c>
      <c r="H45" s="4">
        <v>0</v>
      </c>
      <c r="I45" s="6">
        <v>0</v>
      </c>
      <c r="J45" s="6">
        <v>0</v>
      </c>
      <c r="K45" s="4">
        <v>0</v>
      </c>
      <c r="L45" s="6">
        <v>0</v>
      </c>
      <c r="M45" s="4">
        <v>0</v>
      </c>
      <c r="N45" s="6">
        <v>0</v>
      </c>
      <c r="O45" s="4">
        <v>0</v>
      </c>
      <c r="P45" s="107">
        <v>0</v>
      </c>
      <c r="Q45" s="16">
        <f t="shared" si="24"/>
        <v>0</v>
      </c>
      <c r="R45" s="17">
        <f t="shared" si="25"/>
        <v>8586.1200000000008</v>
      </c>
      <c r="S45" s="18">
        <f t="shared" si="26"/>
        <v>8586.1200000000008</v>
      </c>
    </row>
    <row r="46" spans="1:30" ht="12.75" thickBot="1">
      <c r="A46" s="11" t="s">
        <v>51</v>
      </c>
      <c r="B46" s="3">
        <v>5930</v>
      </c>
      <c r="C46" s="132">
        <v>0</v>
      </c>
      <c r="D46" s="7">
        <v>9510.1</v>
      </c>
      <c r="E46" s="143">
        <v>0</v>
      </c>
      <c r="F46" s="7">
        <v>43107.82</v>
      </c>
      <c r="G46" s="7">
        <v>0</v>
      </c>
      <c r="H46" s="5">
        <v>0</v>
      </c>
      <c r="I46" s="7">
        <v>0</v>
      </c>
      <c r="J46" s="7">
        <v>0</v>
      </c>
      <c r="K46" s="5">
        <v>0</v>
      </c>
      <c r="L46" s="7">
        <v>0</v>
      </c>
      <c r="M46" s="5">
        <v>0</v>
      </c>
      <c r="N46" s="7">
        <v>0</v>
      </c>
      <c r="O46" s="5">
        <v>0</v>
      </c>
      <c r="P46" s="108">
        <v>0</v>
      </c>
      <c r="Q46" s="16">
        <f t="shared" si="24"/>
        <v>0</v>
      </c>
      <c r="R46" s="17">
        <f t="shared" si="25"/>
        <v>52617.919999999998</v>
      </c>
      <c r="S46" s="18">
        <f t="shared" si="26"/>
        <v>52617.919999999998</v>
      </c>
    </row>
    <row r="47" spans="1:30" ht="12.75" thickBot="1">
      <c r="A47" s="78"/>
      <c r="B47" s="79"/>
      <c r="C47" s="133">
        <f>SUM(C41:C46)</f>
        <v>286000</v>
      </c>
      <c r="D47" s="82">
        <f t="shared" ref="D47:P47" si="27">SUM(D41:D46)</f>
        <v>63808.75</v>
      </c>
      <c r="E47" s="133">
        <f t="shared" si="27"/>
        <v>127000</v>
      </c>
      <c r="F47" s="82">
        <f>SUM(F41:F46)</f>
        <v>341344.24000000005</v>
      </c>
      <c r="G47" s="82">
        <f t="shared" si="27"/>
        <v>477250</v>
      </c>
      <c r="H47" s="82">
        <f t="shared" si="27"/>
        <v>96000</v>
      </c>
      <c r="I47" s="82">
        <f t="shared" si="27"/>
        <v>397000</v>
      </c>
      <c r="J47" s="82">
        <f t="shared" si="27"/>
        <v>303000</v>
      </c>
      <c r="K47" s="82">
        <f t="shared" si="27"/>
        <v>201000</v>
      </c>
      <c r="L47" s="82">
        <f t="shared" si="27"/>
        <v>277000</v>
      </c>
      <c r="M47" s="82">
        <f>SUM(M41:M46)</f>
        <v>303000</v>
      </c>
      <c r="N47" s="82">
        <f t="shared" si="27"/>
        <v>426000</v>
      </c>
      <c r="O47" s="82">
        <f t="shared" si="27"/>
        <v>177000</v>
      </c>
      <c r="P47" s="82">
        <f t="shared" si="27"/>
        <v>43000</v>
      </c>
      <c r="Q47" s="82">
        <f t="shared" ref="Q47:Q66" si="28">SUM(C47,E47,G47,H47,I47,J47,K47,L47,M47,N47,O47,P47)</f>
        <v>3113250</v>
      </c>
      <c r="R47" s="82">
        <f t="shared" ref="R47:R66" si="29">SUM(D47,F47,G47,H47,I47,J47,K47,L47,M47,N47,O47,P47)</f>
        <v>3105402.99</v>
      </c>
      <c r="S47" s="82">
        <f t="shared" ref="S47:S49" si="30">R47-Q47</f>
        <v>-7847.0099999997765</v>
      </c>
      <c r="AC47" s="51" t="s">
        <v>0</v>
      </c>
      <c r="AD47" s="38" t="e">
        <f>AD41-AD39</f>
        <v>#REF!</v>
      </c>
    </row>
    <row r="48" spans="1:30">
      <c r="A48" s="10" t="s">
        <v>1</v>
      </c>
      <c r="B48" s="2">
        <v>5060</v>
      </c>
      <c r="C48" s="135">
        <v>20000</v>
      </c>
      <c r="D48" s="6">
        <v>6705.68</v>
      </c>
      <c r="E48" s="142">
        <v>20000</v>
      </c>
      <c r="F48" s="6">
        <v>11522.24</v>
      </c>
      <c r="G48" s="6">
        <v>20000</v>
      </c>
      <c r="H48" s="4">
        <v>20000</v>
      </c>
      <c r="I48" s="6">
        <v>20000</v>
      </c>
      <c r="J48" s="6">
        <v>20000</v>
      </c>
      <c r="K48" s="4">
        <v>20000</v>
      </c>
      <c r="L48" s="6">
        <v>20000</v>
      </c>
      <c r="M48" s="4">
        <v>20000</v>
      </c>
      <c r="N48" s="6">
        <v>20000</v>
      </c>
      <c r="O48" s="4">
        <v>20000</v>
      </c>
      <c r="P48" s="107">
        <v>20000</v>
      </c>
      <c r="Q48" s="16">
        <f t="shared" si="28"/>
        <v>240000</v>
      </c>
      <c r="R48" s="17">
        <f t="shared" si="29"/>
        <v>218227.91999999998</v>
      </c>
      <c r="S48" s="18">
        <f t="shared" si="30"/>
        <v>-21772.080000000016</v>
      </c>
    </row>
    <row r="49" spans="1:19">
      <c r="A49" s="10" t="s">
        <v>46</v>
      </c>
      <c r="B49" s="2">
        <v>5130</v>
      </c>
      <c r="C49" s="135">
        <v>58500</v>
      </c>
      <c r="D49" s="6">
        <v>31500</v>
      </c>
      <c r="E49" s="142">
        <v>31500</v>
      </c>
      <c r="F49" s="6">
        <v>31500</v>
      </c>
      <c r="G49" s="6">
        <v>31500</v>
      </c>
      <c r="H49" s="4">
        <v>58500</v>
      </c>
      <c r="I49" s="6">
        <v>31500</v>
      </c>
      <c r="J49" s="6">
        <v>31500</v>
      </c>
      <c r="K49" s="4">
        <v>58500</v>
      </c>
      <c r="L49" s="6">
        <v>31500</v>
      </c>
      <c r="M49" s="4">
        <v>31500</v>
      </c>
      <c r="N49" s="6">
        <v>58500</v>
      </c>
      <c r="O49" s="4">
        <v>31500</v>
      </c>
      <c r="P49" s="107">
        <v>31500</v>
      </c>
      <c r="Q49" s="16">
        <f t="shared" si="28"/>
        <v>486000</v>
      </c>
      <c r="R49" s="17">
        <f t="shared" si="29"/>
        <v>459000</v>
      </c>
      <c r="S49" s="18">
        <f t="shared" si="30"/>
        <v>-27000</v>
      </c>
    </row>
    <row r="50" spans="1:19">
      <c r="A50" s="11" t="s">
        <v>2</v>
      </c>
      <c r="B50" s="3">
        <v>5140</v>
      </c>
      <c r="C50" s="132">
        <v>150</v>
      </c>
      <c r="D50" s="7">
        <v>53.94</v>
      </c>
      <c r="E50" s="143">
        <v>150</v>
      </c>
      <c r="F50" s="7">
        <v>57.33</v>
      </c>
      <c r="G50" s="7">
        <v>150</v>
      </c>
      <c r="H50" s="5">
        <v>150</v>
      </c>
      <c r="I50" s="7">
        <v>150</v>
      </c>
      <c r="J50" s="7">
        <v>150</v>
      </c>
      <c r="K50" s="5">
        <v>150</v>
      </c>
      <c r="L50" s="7">
        <v>150</v>
      </c>
      <c r="M50" s="5">
        <v>150</v>
      </c>
      <c r="N50" s="7">
        <v>150</v>
      </c>
      <c r="O50" s="5">
        <v>150</v>
      </c>
      <c r="P50" s="108">
        <v>150</v>
      </c>
      <c r="Q50" s="16">
        <f t="shared" si="28"/>
        <v>1800</v>
      </c>
      <c r="R50" s="17">
        <f t="shared" si="29"/>
        <v>1611.27</v>
      </c>
      <c r="S50" s="18">
        <f>R50-Q50</f>
        <v>-188.73000000000002</v>
      </c>
    </row>
    <row r="51" spans="1:19">
      <c r="A51" s="10" t="s">
        <v>3</v>
      </c>
      <c r="B51" s="2">
        <v>5180</v>
      </c>
      <c r="C51" s="135">
        <v>1000</v>
      </c>
      <c r="D51" s="6">
        <v>3785.92</v>
      </c>
      <c r="E51" s="142">
        <v>1000</v>
      </c>
      <c r="F51" s="6">
        <v>960.47</v>
      </c>
      <c r="G51" s="6">
        <v>1000</v>
      </c>
      <c r="H51" s="4">
        <v>1000</v>
      </c>
      <c r="I51" s="6">
        <v>1000</v>
      </c>
      <c r="J51" s="6">
        <v>1000</v>
      </c>
      <c r="K51" s="4">
        <v>1000</v>
      </c>
      <c r="L51" s="6">
        <v>1000</v>
      </c>
      <c r="M51" s="4">
        <v>1000</v>
      </c>
      <c r="N51" s="6">
        <v>1000</v>
      </c>
      <c r="O51" s="4">
        <v>1000</v>
      </c>
      <c r="P51" s="107">
        <v>1000</v>
      </c>
      <c r="Q51" s="16">
        <f t="shared" si="28"/>
        <v>12000</v>
      </c>
      <c r="R51" s="17">
        <f t="shared" si="29"/>
        <v>14746.39</v>
      </c>
      <c r="S51" s="18">
        <f>R51-Q51</f>
        <v>2746.3899999999994</v>
      </c>
    </row>
    <row r="52" spans="1:19">
      <c r="A52" s="11" t="s">
        <v>47</v>
      </c>
      <c r="B52" s="3">
        <v>5190</v>
      </c>
      <c r="C52" s="132">
        <v>100</v>
      </c>
      <c r="D52" s="7">
        <v>-78.819999999999993</v>
      </c>
      <c r="E52" s="143">
        <v>100</v>
      </c>
      <c r="F52" s="7">
        <v>-240.96</v>
      </c>
      <c r="G52" s="7">
        <v>100</v>
      </c>
      <c r="H52" s="5">
        <v>100</v>
      </c>
      <c r="I52" s="7">
        <v>100</v>
      </c>
      <c r="J52" s="7">
        <v>100</v>
      </c>
      <c r="K52" s="5">
        <v>100</v>
      </c>
      <c r="L52" s="7">
        <v>100</v>
      </c>
      <c r="M52" s="5">
        <v>100</v>
      </c>
      <c r="N52" s="7">
        <v>100</v>
      </c>
      <c r="O52" s="5">
        <v>100</v>
      </c>
      <c r="P52" s="108">
        <v>100</v>
      </c>
      <c r="Q52" s="16">
        <f t="shared" si="28"/>
        <v>1200</v>
      </c>
      <c r="R52" s="17">
        <f t="shared" si="29"/>
        <v>680.22</v>
      </c>
      <c r="S52" s="18">
        <f>R52-Q52</f>
        <v>-519.78</v>
      </c>
    </row>
    <row r="53" spans="1:19">
      <c r="A53" s="10" t="s">
        <v>73</v>
      </c>
      <c r="B53" s="2">
        <v>5290</v>
      </c>
      <c r="C53" s="135">
        <v>0</v>
      </c>
      <c r="D53" s="6">
        <v>0</v>
      </c>
      <c r="E53" s="142">
        <v>0</v>
      </c>
      <c r="F53" s="6">
        <v>200</v>
      </c>
      <c r="G53" s="6">
        <v>0</v>
      </c>
      <c r="H53" s="4">
        <v>0</v>
      </c>
      <c r="I53" s="6">
        <v>0</v>
      </c>
      <c r="J53" s="6">
        <v>0</v>
      </c>
      <c r="K53" s="4">
        <v>0</v>
      </c>
      <c r="L53" s="6">
        <v>0</v>
      </c>
      <c r="M53" s="4">
        <v>0</v>
      </c>
      <c r="N53" s="6">
        <v>0</v>
      </c>
      <c r="O53" s="4">
        <v>0</v>
      </c>
      <c r="P53" s="107">
        <v>0</v>
      </c>
      <c r="Q53" s="16">
        <f t="shared" si="28"/>
        <v>0</v>
      </c>
      <c r="R53" s="17">
        <f t="shared" si="29"/>
        <v>200</v>
      </c>
      <c r="S53" s="18">
        <f t="shared" ref="S53:S55" si="31">R53-Q53</f>
        <v>200</v>
      </c>
    </row>
    <row r="54" spans="1:19">
      <c r="A54" s="11" t="s">
        <v>6</v>
      </c>
      <c r="B54" s="3">
        <v>5620</v>
      </c>
      <c r="C54" s="132">
        <v>25</v>
      </c>
      <c r="D54" s="7">
        <v>15.95</v>
      </c>
      <c r="E54" s="143">
        <v>25</v>
      </c>
      <c r="F54" s="7">
        <v>15.95</v>
      </c>
      <c r="G54" s="7">
        <v>25</v>
      </c>
      <c r="H54" s="5">
        <v>25</v>
      </c>
      <c r="I54" s="7">
        <v>25</v>
      </c>
      <c r="J54" s="7">
        <v>25</v>
      </c>
      <c r="K54" s="5">
        <v>25</v>
      </c>
      <c r="L54" s="7">
        <v>25</v>
      </c>
      <c r="M54" s="5">
        <v>25</v>
      </c>
      <c r="N54" s="7">
        <v>25</v>
      </c>
      <c r="O54" s="5">
        <v>25</v>
      </c>
      <c r="P54" s="108">
        <v>25</v>
      </c>
      <c r="Q54" s="16">
        <f t="shared" si="28"/>
        <v>300</v>
      </c>
      <c r="R54" s="17">
        <f t="shared" si="29"/>
        <v>281.89999999999998</v>
      </c>
      <c r="S54" s="18">
        <f t="shared" si="31"/>
        <v>-18.100000000000023</v>
      </c>
    </row>
    <row r="55" spans="1:19">
      <c r="A55" s="10" t="s">
        <v>8</v>
      </c>
      <c r="B55" s="2">
        <v>5670</v>
      </c>
      <c r="C55" s="135">
        <v>5000</v>
      </c>
      <c r="D55" s="6">
        <v>3746.24</v>
      </c>
      <c r="E55" s="142">
        <v>1000</v>
      </c>
      <c r="F55" s="6">
        <v>4773.29</v>
      </c>
      <c r="G55" s="6">
        <v>3000</v>
      </c>
      <c r="H55" s="4">
        <v>1000</v>
      </c>
      <c r="I55" s="6">
        <v>1000</v>
      </c>
      <c r="J55" s="6">
        <v>1000</v>
      </c>
      <c r="K55" s="4">
        <v>5000</v>
      </c>
      <c r="L55" s="6">
        <v>2000</v>
      </c>
      <c r="M55" s="4">
        <v>1000</v>
      </c>
      <c r="N55" s="6">
        <v>1000</v>
      </c>
      <c r="O55" s="4">
        <v>1000</v>
      </c>
      <c r="P55" s="107">
        <v>1000</v>
      </c>
      <c r="Q55" s="16">
        <f t="shared" si="28"/>
        <v>23000</v>
      </c>
      <c r="R55" s="17">
        <f t="shared" si="29"/>
        <v>25519.53</v>
      </c>
      <c r="S55" s="18">
        <f t="shared" si="31"/>
        <v>2519.5299999999988</v>
      </c>
    </row>
    <row r="56" spans="1:19">
      <c r="A56" s="11" t="s">
        <v>56</v>
      </c>
      <c r="B56" s="3">
        <v>5790</v>
      </c>
      <c r="C56" s="132">
        <v>0</v>
      </c>
      <c r="D56" s="7">
        <v>123.29</v>
      </c>
      <c r="E56" s="143">
        <v>0</v>
      </c>
      <c r="F56" s="7">
        <v>22.46</v>
      </c>
      <c r="G56" s="7">
        <v>0</v>
      </c>
      <c r="H56" s="5">
        <v>0</v>
      </c>
      <c r="I56" s="7">
        <v>0</v>
      </c>
      <c r="J56" s="7">
        <v>0</v>
      </c>
      <c r="K56" s="5">
        <v>0</v>
      </c>
      <c r="L56" s="7">
        <v>0</v>
      </c>
      <c r="M56" s="5">
        <v>0</v>
      </c>
      <c r="N56" s="7">
        <v>0</v>
      </c>
      <c r="O56" s="5">
        <v>0</v>
      </c>
      <c r="P56" s="108">
        <v>0</v>
      </c>
      <c r="Q56" s="16">
        <f t="shared" si="28"/>
        <v>0</v>
      </c>
      <c r="R56" s="17">
        <f t="shared" si="29"/>
        <v>145.75</v>
      </c>
      <c r="S56" s="18">
        <f t="shared" ref="S56:S59" si="32">R56-Q56</f>
        <v>145.75</v>
      </c>
    </row>
    <row r="57" spans="1:19">
      <c r="A57" s="10" t="s">
        <v>48</v>
      </c>
      <c r="B57" s="2">
        <v>5870</v>
      </c>
      <c r="C57" s="135">
        <v>1150</v>
      </c>
      <c r="D57" s="6">
        <v>998.5</v>
      </c>
      <c r="E57" s="142">
        <v>1150</v>
      </c>
      <c r="F57" s="6">
        <v>1067.4000000000001</v>
      </c>
      <c r="G57" s="6">
        <v>1150</v>
      </c>
      <c r="H57" s="4">
        <v>1150</v>
      </c>
      <c r="I57" s="6">
        <v>1150</v>
      </c>
      <c r="J57" s="6">
        <v>1150</v>
      </c>
      <c r="K57" s="4">
        <v>1150</v>
      </c>
      <c r="L57" s="6">
        <v>1150</v>
      </c>
      <c r="M57" s="4">
        <v>1150</v>
      </c>
      <c r="N57" s="6">
        <v>1150</v>
      </c>
      <c r="O57" s="4">
        <v>1150</v>
      </c>
      <c r="P57" s="107">
        <v>1150</v>
      </c>
      <c r="Q57" s="16">
        <f t="shared" si="28"/>
        <v>13800</v>
      </c>
      <c r="R57" s="17">
        <f t="shared" si="29"/>
        <v>13565.9</v>
      </c>
      <c r="S57" s="18">
        <f t="shared" si="32"/>
        <v>-234.10000000000036</v>
      </c>
    </row>
    <row r="58" spans="1:19">
      <c r="A58" s="11" t="s">
        <v>49</v>
      </c>
      <c r="B58" s="3">
        <v>5900</v>
      </c>
      <c r="C58" s="132">
        <v>0</v>
      </c>
      <c r="D58" s="7">
        <v>1094.4000000000001</v>
      </c>
      <c r="E58" s="143">
        <v>200</v>
      </c>
      <c r="F58" s="7">
        <v>0</v>
      </c>
      <c r="G58" s="7">
        <v>200</v>
      </c>
      <c r="H58" s="5">
        <v>0</v>
      </c>
      <c r="I58" s="7">
        <v>200</v>
      </c>
      <c r="J58" s="7">
        <v>200</v>
      </c>
      <c r="K58" s="5">
        <v>0</v>
      </c>
      <c r="L58" s="7">
        <v>200</v>
      </c>
      <c r="M58" s="5">
        <v>200</v>
      </c>
      <c r="N58" s="7">
        <v>0</v>
      </c>
      <c r="O58" s="5">
        <v>200</v>
      </c>
      <c r="P58" s="108">
        <v>200</v>
      </c>
      <c r="Q58" s="16">
        <f t="shared" si="28"/>
        <v>1600</v>
      </c>
      <c r="R58" s="17">
        <f t="shared" si="29"/>
        <v>2494.4</v>
      </c>
      <c r="S58" s="18">
        <f t="shared" si="32"/>
        <v>894.40000000000009</v>
      </c>
    </row>
    <row r="59" spans="1:19" ht="12.75" thickBot="1">
      <c r="A59" s="10" t="s">
        <v>50</v>
      </c>
      <c r="B59" s="2">
        <v>5920</v>
      </c>
      <c r="C59" s="135">
        <v>2080</v>
      </c>
      <c r="D59" s="6">
        <v>-89.9</v>
      </c>
      <c r="E59" s="142">
        <v>2080</v>
      </c>
      <c r="F59" s="6">
        <v>487.14</v>
      </c>
      <c r="G59" s="6">
        <v>2080</v>
      </c>
      <c r="H59" s="4">
        <v>2080</v>
      </c>
      <c r="I59" s="6">
        <v>2080</v>
      </c>
      <c r="J59" s="6">
        <v>2080</v>
      </c>
      <c r="K59" s="4">
        <v>2080</v>
      </c>
      <c r="L59" s="6">
        <v>2080</v>
      </c>
      <c r="M59" s="4">
        <v>2080</v>
      </c>
      <c r="N59" s="6">
        <v>2080</v>
      </c>
      <c r="O59" s="4">
        <v>2080</v>
      </c>
      <c r="P59" s="107">
        <v>2080</v>
      </c>
      <c r="Q59" s="16">
        <f t="shared" si="28"/>
        <v>24960</v>
      </c>
      <c r="R59" s="17">
        <f t="shared" si="29"/>
        <v>21197.239999999998</v>
      </c>
      <c r="S59" s="18">
        <f t="shared" si="32"/>
        <v>-3762.760000000002</v>
      </c>
    </row>
    <row r="60" spans="1:19" ht="12.75" thickBot="1">
      <c r="A60" s="101"/>
      <c r="B60" s="102"/>
      <c r="C60" s="136">
        <f>SUM(C41:C46,C48:C59)</f>
        <v>374005</v>
      </c>
      <c r="D60" s="14">
        <f t="shared" ref="D60:P60" si="33">SUM(D41:D46,D48:D59)</f>
        <v>111663.94999999998</v>
      </c>
      <c r="E60" s="136">
        <f t="shared" si="33"/>
        <v>184205</v>
      </c>
      <c r="F60" s="14">
        <f t="shared" si="33"/>
        <v>391709.56000000006</v>
      </c>
      <c r="G60" s="14">
        <f t="shared" si="33"/>
        <v>536455</v>
      </c>
      <c r="H60" s="14">
        <f t="shared" si="33"/>
        <v>180005</v>
      </c>
      <c r="I60" s="14">
        <f t="shared" si="33"/>
        <v>454205</v>
      </c>
      <c r="J60" s="14">
        <f t="shared" si="33"/>
        <v>360205</v>
      </c>
      <c r="K60" s="14">
        <f t="shared" si="33"/>
        <v>289005</v>
      </c>
      <c r="L60" s="14">
        <f t="shared" si="33"/>
        <v>335205</v>
      </c>
      <c r="M60" s="14">
        <f t="shared" si="33"/>
        <v>360205</v>
      </c>
      <c r="N60" s="14">
        <f t="shared" si="33"/>
        <v>510005</v>
      </c>
      <c r="O60" s="14">
        <f t="shared" si="33"/>
        <v>234205</v>
      </c>
      <c r="P60" s="14">
        <f t="shared" si="33"/>
        <v>100205</v>
      </c>
      <c r="Q60" s="14">
        <f t="shared" si="28"/>
        <v>3917910</v>
      </c>
      <c r="R60" s="14">
        <f t="shared" si="29"/>
        <v>3863073.51</v>
      </c>
      <c r="S60" s="12">
        <f>SUM(S41:S50,S52:S59)</f>
        <v>-65429.889999999796</v>
      </c>
    </row>
    <row r="61" spans="1:19">
      <c r="A61" s="30" t="s">
        <v>27</v>
      </c>
      <c r="B61" s="31">
        <v>5680</v>
      </c>
      <c r="C61" s="137">
        <v>101636.62</v>
      </c>
      <c r="D61" s="33">
        <v>100646.14</v>
      </c>
      <c r="E61" s="144">
        <v>102566.38</v>
      </c>
      <c r="F61" s="33">
        <v>101626.91</v>
      </c>
      <c r="G61" s="33">
        <v>106000</v>
      </c>
      <c r="H61" s="32">
        <v>106000</v>
      </c>
      <c r="I61" s="33">
        <v>106000</v>
      </c>
      <c r="J61" s="33">
        <v>106000</v>
      </c>
      <c r="K61" s="32">
        <v>106000</v>
      </c>
      <c r="L61" s="33">
        <v>106000</v>
      </c>
      <c r="M61" s="32">
        <v>106000</v>
      </c>
      <c r="N61" s="33">
        <v>106000</v>
      </c>
      <c r="O61" s="32">
        <v>106000</v>
      </c>
      <c r="P61" s="33">
        <v>106000</v>
      </c>
      <c r="Q61" s="16">
        <f t="shared" si="28"/>
        <v>1264203</v>
      </c>
      <c r="R61" s="17">
        <f t="shared" si="29"/>
        <v>1262273.05</v>
      </c>
      <c r="S61" s="18">
        <f t="shared" ref="S61:S66" si="34">R61-Q61</f>
        <v>-1929.9499999999534</v>
      </c>
    </row>
    <row r="62" spans="1:19">
      <c r="A62" s="10" t="s">
        <v>4</v>
      </c>
      <c r="B62" s="2">
        <v>5320</v>
      </c>
      <c r="C62" s="135">
        <v>6110.31</v>
      </c>
      <c r="D62" s="6">
        <v>9530.64</v>
      </c>
      <c r="E62" s="142">
        <v>6138.14</v>
      </c>
      <c r="F62" s="6">
        <v>5543.72</v>
      </c>
      <c r="G62" s="6">
        <v>6138.14</v>
      </c>
      <c r="H62" s="4">
        <v>6138.14</v>
      </c>
      <c r="I62" s="6">
        <v>6138.14</v>
      </c>
      <c r="J62" s="6">
        <v>6138.14</v>
      </c>
      <c r="K62" s="4">
        <v>6138.14</v>
      </c>
      <c r="L62" s="6">
        <v>6138.14</v>
      </c>
      <c r="M62" s="4">
        <v>6138.14</v>
      </c>
      <c r="N62" s="6">
        <v>6138.14</v>
      </c>
      <c r="O62" s="4">
        <v>6138.14</v>
      </c>
      <c r="P62" s="6">
        <v>6138.14</v>
      </c>
      <c r="Q62" s="16">
        <f t="shared" si="28"/>
        <v>73629.850000000006</v>
      </c>
      <c r="R62" s="17">
        <f t="shared" si="29"/>
        <v>76455.759999999995</v>
      </c>
      <c r="S62" s="18">
        <f t="shared" si="34"/>
        <v>2825.9099999999889</v>
      </c>
    </row>
    <row r="63" spans="1:19">
      <c r="A63" s="11" t="s">
        <v>53</v>
      </c>
      <c r="B63" s="3">
        <v>5720</v>
      </c>
      <c r="C63" s="132">
        <v>609.82000000000005</v>
      </c>
      <c r="D63" s="7">
        <v>503.29</v>
      </c>
      <c r="E63" s="143">
        <v>615.4</v>
      </c>
      <c r="F63" s="7">
        <v>181.77</v>
      </c>
      <c r="G63" s="7">
        <v>636</v>
      </c>
      <c r="H63" s="5">
        <v>636</v>
      </c>
      <c r="I63" s="7">
        <v>636</v>
      </c>
      <c r="J63" s="7">
        <v>636</v>
      </c>
      <c r="K63" s="5">
        <v>636</v>
      </c>
      <c r="L63" s="7">
        <v>636</v>
      </c>
      <c r="M63" s="5">
        <v>636</v>
      </c>
      <c r="N63" s="7">
        <v>636</v>
      </c>
      <c r="O63" s="5">
        <v>636</v>
      </c>
      <c r="P63" s="7">
        <v>636</v>
      </c>
      <c r="Q63" s="16">
        <f t="shared" si="28"/>
        <v>7585.22</v>
      </c>
      <c r="R63" s="17">
        <f t="shared" si="29"/>
        <v>7045.0599999999995</v>
      </c>
      <c r="S63" s="18">
        <f t="shared" si="34"/>
        <v>-540.16000000000076</v>
      </c>
    </row>
    <row r="64" spans="1:19">
      <c r="A64" s="10" t="s">
        <v>54</v>
      </c>
      <c r="B64" s="2">
        <v>5740</v>
      </c>
      <c r="C64" s="135">
        <v>3550.43</v>
      </c>
      <c r="D64" s="6">
        <v>5971.87</v>
      </c>
      <c r="E64" s="142">
        <v>3601.57</v>
      </c>
      <c r="F64" s="6">
        <v>3011.16</v>
      </c>
      <c r="G64" s="6">
        <v>1668.33</v>
      </c>
      <c r="H64" s="4">
        <v>990</v>
      </c>
      <c r="I64" s="6">
        <v>330</v>
      </c>
      <c r="J64" s="6">
        <v>0</v>
      </c>
      <c r="K64" s="4">
        <v>0</v>
      </c>
      <c r="L64" s="6">
        <v>0</v>
      </c>
      <c r="M64" s="4">
        <v>0</v>
      </c>
      <c r="N64" s="6">
        <v>0</v>
      </c>
      <c r="O64" s="4">
        <v>0</v>
      </c>
      <c r="P64" s="6">
        <v>0</v>
      </c>
      <c r="Q64" s="16">
        <f t="shared" si="28"/>
        <v>10140.33</v>
      </c>
      <c r="R64" s="17">
        <f t="shared" si="29"/>
        <v>11971.359999999999</v>
      </c>
      <c r="S64" s="18">
        <f t="shared" si="34"/>
        <v>1831.0299999999988</v>
      </c>
    </row>
    <row r="65" spans="1:27">
      <c r="A65" s="11" t="s">
        <v>55</v>
      </c>
      <c r="B65" s="3">
        <v>5700</v>
      </c>
      <c r="C65" s="132">
        <v>7622.75</v>
      </c>
      <c r="D65" s="7">
        <v>7617.58</v>
      </c>
      <c r="E65" s="143">
        <v>7692.48</v>
      </c>
      <c r="F65" s="7">
        <v>7677.27</v>
      </c>
      <c r="G65" s="7">
        <v>7950</v>
      </c>
      <c r="H65" s="5">
        <v>7950</v>
      </c>
      <c r="I65" s="7">
        <v>7950</v>
      </c>
      <c r="J65" s="7">
        <v>7950</v>
      </c>
      <c r="K65" s="5">
        <v>7950</v>
      </c>
      <c r="L65" s="7">
        <v>7950</v>
      </c>
      <c r="M65" s="5">
        <v>7950</v>
      </c>
      <c r="N65" s="7">
        <v>7950</v>
      </c>
      <c r="O65" s="5">
        <v>7950</v>
      </c>
      <c r="P65" s="7">
        <v>7950</v>
      </c>
      <c r="Q65" s="16">
        <f t="shared" si="28"/>
        <v>94815.23</v>
      </c>
      <c r="R65" s="17">
        <f t="shared" si="29"/>
        <v>94794.85</v>
      </c>
      <c r="S65" s="18">
        <f t="shared" si="34"/>
        <v>-20.379999999990105</v>
      </c>
    </row>
    <row r="66" spans="1:27" ht="12.75" thickBot="1">
      <c r="A66" s="34" t="s">
        <v>28</v>
      </c>
      <c r="B66" s="35">
        <v>5840</v>
      </c>
      <c r="C66" s="138">
        <v>4065.46</v>
      </c>
      <c r="D66" s="37">
        <v>2751.02</v>
      </c>
      <c r="E66" s="145">
        <v>4102.66</v>
      </c>
      <c r="F66" s="37">
        <v>2633.33</v>
      </c>
      <c r="G66" s="37">
        <v>4240</v>
      </c>
      <c r="H66" s="36">
        <v>4240</v>
      </c>
      <c r="I66" s="37">
        <v>4240</v>
      </c>
      <c r="J66" s="37">
        <v>4240</v>
      </c>
      <c r="K66" s="36">
        <v>4240</v>
      </c>
      <c r="L66" s="37">
        <v>4240</v>
      </c>
      <c r="M66" s="36">
        <v>4240</v>
      </c>
      <c r="N66" s="37">
        <v>4240</v>
      </c>
      <c r="O66" s="36">
        <v>4240</v>
      </c>
      <c r="P66" s="37">
        <v>4240</v>
      </c>
      <c r="Q66" s="16">
        <f t="shared" si="28"/>
        <v>50568.119999999995</v>
      </c>
      <c r="R66" s="17">
        <f t="shared" si="29"/>
        <v>47784.35</v>
      </c>
      <c r="S66" s="18">
        <f t="shared" si="34"/>
        <v>-2783.7699999999968</v>
      </c>
    </row>
    <row r="67" spans="1:27" ht="12.75" thickBot="1">
      <c r="A67" s="101"/>
      <c r="B67" s="105"/>
      <c r="C67" s="139">
        <f t="shared" ref="C67:P67" si="35">SUM(C61:C66)</f>
        <v>123595.39</v>
      </c>
      <c r="D67" s="45">
        <f t="shared" si="35"/>
        <v>127020.54</v>
      </c>
      <c r="E67" s="136">
        <f t="shared" si="35"/>
        <v>124716.63</v>
      </c>
      <c r="F67" s="14">
        <f t="shared" si="35"/>
        <v>120674.16000000002</v>
      </c>
      <c r="G67" s="14">
        <f t="shared" si="35"/>
        <v>126632.47</v>
      </c>
      <c r="H67" s="14">
        <f t="shared" si="35"/>
        <v>125954.14</v>
      </c>
      <c r="I67" s="14">
        <f t="shared" si="35"/>
        <v>125294.14</v>
      </c>
      <c r="J67" s="14">
        <f t="shared" si="35"/>
        <v>124964.14</v>
      </c>
      <c r="K67" s="14">
        <f t="shared" si="35"/>
        <v>124964.14</v>
      </c>
      <c r="L67" s="14">
        <f t="shared" si="35"/>
        <v>124964.14</v>
      </c>
      <c r="M67" s="14">
        <f t="shared" si="35"/>
        <v>124964.14</v>
      </c>
      <c r="N67" s="14">
        <f t="shared" si="35"/>
        <v>124964.14</v>
      </c>
      <c r="O67" s="14">
        <f t="shared" si="35"/>
        <v>124964.14</v>
      </c>
      <c r="P67" s="14">
        <f t="shared" si="35"/>
        <v>124964.14</v>
      </c>
      <c r="Q67" s="109">
        <f t="shared" ref="Q67:S67" si="36">SUM(Q61:Q66)</f>
        <v>1500941.75</v>
      </c>
      <c r="R67" s="110">
        <f t="shared" si="36"/>
        <v>1500324.4300000004</v>
      </c>
      <c r="S67" s="111">
        <f t="shared" si="36"/>
        <v>-617.31999999995332</v>
      </c>
    </row>
    <row r="68" spans="1:27" ht="12.75" thickBot="1">
      <c r="A68" s="103"/>
      <c r="B68" s="104"/>
      <c r="C68" s="140">
        <f>SUM(C60,C67)</f>
        <v>497600.39</v>
      </c>
      <c r="D68" s="100">
        <f t="shared" ref="D68:F68" si="37">SUM(D60,D67)</f>
        <v>238684.49</v>
      </c>
      <c r="E68" s="140">
        <f t="shared" si="37"/>
        <v>308921.63</v>
      </c>
      <c r="F68" s="100">
        <f t="shared" si="37"/>
        <v>512383.72000000009</v>
      </c>
      <c r="G68" s="100">
        <f t="shared" ref="G68:P68" si="38">SUM(G60,G67)</f>
        <v>663087.47</v>
      </c>
      <c r="H68" s="100">
        <f t="shared" si="38"/>
        <v>305959.14</v>
      </c>
      <c r="I68" s="100">
        <f t="shared" si="38"/>
        <v>579499.14</v>
      </c>
      <c r="J68" s="100">
        <f t="shared" si="38"/>
        <v>485169.14</v>
      </c>
      <c r="K68" s="100">
        <f t="shared" si="38"/>
        <v>413969.14</v>
      </c>
      <c r="L68" s="100">
        <f t="shared" si="38"/>
        <v>460169.14</v>
      </c>
      <c r="M68" s="100">
        <f t="shared" si="38"/>
        <v>485169.14</v>
      </c>
      <c r="N68" s="100">
        <f t="shared" si="38"/>
        <v>634969.14</v>
      </c>
      <c r="O68" s="100">
        <f t="shared" si="38"/>
        <v>359169.14</v>
      </c>
      <c r="P68" s="100">
        <f t="shared" si="38"/>
        <v>225169.14</v>
      </c>
      <c r="Q68" s="95">
        <f t="shared" ref="Q68:R68" si="39">SUM(Q60,Q67)</f>
        <v>5418851.75</v>
      </c>
      <c r="R68" s="86">
        <f t="shared" si="39"/>
        <v>5363397.9400000004</v>
      </c>
      <c r="S68" s="84">
        <f>SUM(S60,S67)</f>
        <v>-66047.209999999744</v>
      </c>
    </row>
    <row r="70" spans="1:27">
      <c r="A70" s="1" t="s">
        <v>75</v>
      </c>
    </row>
    <row r="71" spans="1:27">
      <c r="A71" s="146" t="s">
        <v>76</v>
      </c>
    </row>
    <row r="72" spans="1:27">
      <c r="A72" s="146" t="s">
        <v>77</v>
      </c>
      <c r="AA72" s="46"/>
    </row>
    <row r="73" spans="1:27">
      <c r="AA73" s="46"/>
    </row>
    <row r="74" spans="1:27">
      <c r="AA74" s="40"/>
    </row>
  </sheetData>
  <mergeCells count="17">
    <mergeCell ref="A1:AC1"/>
    <mergeCell ref="AB38:AC38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C39:D39"/>
    <mergeCell ref="E39:F39"/>
    <mergeCell ref="A38:S38"/>
  </mergeCells>
  <pageMargins left="0.25" right="0.25" top="0.75" bottom="0.75" header="0.3" footer="0.3"/>
  <pageSetup paperSize="5" scale="54" orientation="landscape" r:id="rId1"/>
  <headerFooter>
    <oddHeader>&amp;C&amp;"-,Bold"&amp;14Finance: Current Budget</oddHeader>
    <oddFooter>&amp;LExported from COBALT on 3/26/2014 at 10:11 AM&amp;C&amp;P of &amp;N&amp;RPrinted on &amp;D at &amp;T</oddFooter>
  </headerFooter>
  <ignoredErrors>
    <ignoredError sqref="AB11:AC11 AA28:AC2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2"/>
  <sheetViews>
    <sheetView tabSelected="1" view="pageLayout" zoomScaleNormal="78" workbookViewId="0">
      <selection activeCell="A32" sqref="A32"/>
    </sheetView>
  </sheetViews>
  <sheetFormatPr defaultRowHeight="14.25"/>
  <cols>
    <col min="1" max="1" width="50.5703125" style="52" bestFit="1" customWidth="1"/>
    <col min="2" max="3" width="12.28515625" style="52" customWidth="1"/>
    <col min="4" max="4" width="14" style="52" customWidth="1"/>
    <col min="5" max="5" width="12.28515625" style="52" customWidth="1"/>
    <col min="6" max="6" width="15.5703125" style="52" customWidth="1"/>
    <col min="7" max="7" width="15.140625" style="52" bestFit="1" customWidth="1"/>
    <col min="8" max="10" width="12.28515625" style="52" bestFit="1" customWidth="1"/>
    <col min="11" max="11" width="15.140625" style="52" bestFit="1" customWidth="1"/>
    <col min="12" max="12" width="12.28515625" style="52" bestFit="1" customWidth="1"/>
    <col min="13" max="13" width="11" style="52" bestFit="1" customWidth="1"/>
    <col min="14" max="16384" width="9.140625" style="52"/>
  </cols>
  <sheetData>
    <row r="1" spans="1:13" ht="18.75">
      <c r="A1" s="163">
        <v>2013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</row>
    <row r="2" spans="1:13">
      <c r="A2" s="53" t="s">
        <v>39</v>
      </c>
      <c r="B2" s="53" t="s">
        <v>11</v>
      </c>
      <c r="C2" s="53" t="s">
        <v>22</v>
      </c>
      <c r="D2" s="53" t="s">
        <v>12</v>
      </c>
      <c r="E2" s="53" t="s">
        <v>13</v>
      </c>
      <c r="F2" s="53" t="s">
        <v>14</v>
      </c>
      <c r="G2" s="53" t="s">
        <v>15</v>
      </c>
      <c r="H2" s="53" t="s">
        <v>16</v>
      </c>
      <c r="I2" s="53" t="s">
        <v>17</v>
      </c>
      <c r="J2" s="53" t="s">
        <v>18</v>
      </c>
      <c r="K2" s="53" t="s">
        <v>19</v>
      </c>
      <c r="L2" s="53" t="s">
        <v>20</v>
      </c>
      <c r="M2" s="53" t="s">
        <v>21</v>
      </c>
    </row>
    <row r="3" spans="1:13">
      <c r="A3" s="54" t="s">
        <v>38</v>
      </c>
      <c r="B3" s="55"/>
      <c r="C3" s="55"/>
      <c r="D3" s="55">
        <v>155000</v>
      </c>
      <c r="E3" s="55"/>
      <c r="F3" s="55"/>
      <c r="G3" s="55"/>
      <c r="H3" s="55"/>
      <c r="I3" s="55"/>
      <c r="J3" s="55"/>
      <c r="K3" s="55"/>
      <c r="L3" s="55"/>
      <c r="M3" s="55"/>
    </row>
    <row r="4" spans="1:13">
      <c r="A4" s="54" t="s">
        <v>37</v>
      </c>
      <c r="B4" s="55"/>
      <c r="C4" s="55"/>
      <c r="D4" s="55"/>
      <c r="E4" s="55">
        <v>65000</v>
      </c>
      <c r="F4" s="55"/>
      <c r="G4" s="55"/>
      <c r="H4" s="55"/>
      <c r="I4" s="55"/>
      <c r="J4" s="55"/>
      <c r="K4" s="69"/>
      <c r="L4" s="55"/>
      <c r="M4" s="55"/>
    </row>
    <row r="5" spans="1:13">
      <c r="A5" s="54" t="s">
        <v>62</v>
      </c>
      <c r="B5" s="55"/>
      <c r="C5" s="55"/>
      <c r="D5" s="55"/>
      <c r="E5" s="55"/>
      <c r="F5" s="55">
        <v>75000</v>
      </c>
      <c r="G5" s="55"/>
      <c r="H5" s="55"/>
      <c r="I5" s="55"/>
      <c r="J5" s="55"/>
      <c r="K5" s="68"/>
      <c r="L5" s="55"/>
      <c r="M5" s="55"/>
    </row>
    <row r="6" spans="1:13">
      <c r="A6" s="54" t="s">
        <v>35</v>
      </c>
      <c r="B6" s="55"/>
      <c r="C6" s="55"/>
      <c r="D6" s="55"/>
      <c r="E6" s="55"/>
      <c r="F6" s="55">
        <v>150000</v>
      </c>
      <c r="G6" s="55"/>
      <c r="H6" s="55"/>
      <c r="I6" s="55"/>
      <c r="J6" s="55"/>
      <c r="K6" s="55"/>
      <c r="L6" s="55"/>
      <c r="M6" s="55"/>
    </row>
    <row r="7" spans="1:13">
      <c r="A7" s="54" t="s">
        <v>36</v>
      </c>
      <c r="B7" s="55"/>
      <c r="C7" s="55"/>
      <c r="D7" s="55"/>
      <c r="E7" s="55"/>
      <c r="F7" s="55"/>
      <c r="G7" s="55"/>
      <c r="H7" s="55"/>
      <c r="I7" s="55">
        <v>200000</v>
      </c>
      <c r="J7" s="55"/>
      <c r="K7" s="55"/>
      <c r="L7" s="55"/>
      <c r="M7" s="55"/>
    </row>
    <row r="8" spans="1:13">
      <c r="A8" s="54" t="s">
        <v>60</v>
      </c>
      <c r="B8" s="55"/>
      <c r="C8" s="55"/>
      <c r="D8" s="55"/>
      <c r="E8" s="55"/>
      <c r="F8" s="55"/>
      <c r="G8" s="55"/>
      <c r="H8" s="55"/>
      <c r="I8" s="55"/>
      <c r="J8" s="55"/>
      <c r="K8" s="55">
        <v>125000</v>
      </c>
      <c r="L8" s="55"/>
      <c r="M8" s="55"/>
    </row>
    <row r="9" spans="1:13">
      <c r="A9" s="54" t="s">
        <v>63</v>
      </c>
      <c r="B9" s="55"/>
      <c r="C9" s="55"/>
      <c r="D9" s="55"/>
      <c r="E9" s="55"/>
      <c r="F9" s="55"/>
      <c r="G9" s="55"/>
      <c r="H9" s="55"/>
      <c r="I9" s="55"/>
      <c r="J9" s="55"/>
      <c r="K9" s="55">
        <v>125000</v>
      </c>
      <c r="L9" s="55"/>
      <c r="M9" s="55"/>
    </row>
    <row r="10" spans="1:13">
      <c r="A10" s="54" t="s">
        <v>61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>
        <v>200000</v>
      </c>
      <c r="M10" s="55"/>
    </row>
    <row r="11" spans="1:13">
      <c r="A11" s="54" t="s">
        <v>64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>
        <v>125000</v>
      </c>
      <c r="M11" s="55"/>
    </row>
    <row r="12" spans="1:13">
      <c r="A12" s="54" t="s">
        <v>59</v>
      </c>
      <c r="B12" s="55"/>
      <c r="C12" s="55"/>
      <c r="D12" s="55"/>
      <c r="E12" s="55"/>
      <c r="F12" s="55"/>
      <c r="G12" s="55"/>
      <c r="H12" s="55"/>
      <c r="I12" s="55"/>
      <c r="J12" s="55"/>
      <c r="K12" s="55">
        <v>250000</v>
      </c>
      <c r="L12" s="55"/>
      <c r="M12" s="55"/>
    </row>
    <row r="13" spans="1:13">
      <c r="A13" s="54" t="s">
        <v>41</v>
      </c>
      <c r="B13" s="55">
        <v>260000</v>
      </c>
      <c r="C13" s="55">
        <v>100000</v>
      </c>
      <c r="D13" s="55">
        <v>275000</v>
      </c>
      <c r="E13" s="55">
        <v>150000</v>
      </c>
      <c r="F13" s="55">
        <v>100000</v>
      </c>
      <c r="G13" s="55">
        <v>150000</v>
      </c>
      <c r="H13" s="55">
        <v>150000</v>
      </c>
      <c r="I13" s="55">
        <v>100000</v>
      </c>
      <c r="J13" s="55">
        <v>150000</v>
      </c>
      <c r="K13" s="55">
        <v>100000</v>
      </c>
      <c r="L13" s="55">
        <v>75000</v>
      </c>
      <c r="M13" s="55">
        <v>50000</v>
      </c>
    </row>
    <row r="14" spans="1:13">
      <c r="A14" s="56" t="s">
        <v>40</v>
      </c>
      <c r="B14" s="57">
        <f t="shared" ref="B14:M14" si="0">SUM(B3:B13)</f>
        <v>260000</v>
      </c>
      <c r="C14" s="57">
        <f t="shared" si="0"/>
        <v>100000</v>
      </c>
      <c r="D14" s="57">
        <f t="shared" si="0"/>
        <v>430000</v>
      </c>
      <c r="E14" s="57">
        <f t="shared" si="0"/>
        <v>215000</v>
      </c>
      <c r="F14" s="57">
        <f t="shared" si="0"/>
        <v>325000</v>
      </c>
      <c r="G14" s="57">
        <f t="shared" si="0"/>
        <v>150000</v>
      </c>
      <c r="H14" s="57">
        <f t="shared" si="0"/>
        <v>150000</v>
      </c>
      <c r="I14" s="57">
        <f t="shared" si="0"/>
        <v>300000</v>
      </c>
      <c r="J14" s="57">
        <f t="shared" si="0"/>
        <v>150000</v>
      </c>
      <c r="K14" s="57">
        <f t="shared" si="0"/>
        <v>600000</v>
      </c>
      <c r="L14" s="57">
        <f t="shared" si="0"/>
        <v>400000</v>
      </c>
      <c r="M14" s="57">
        <f t="shared" si="0"/>
        <v>50000</v>
      </c>
    </row>
    <row r="17" spans="1:13" ht="18.75">
      <c r="A17" s="163">
        <v>2014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</row>
    <row r="18" spans="1:13">
      <c r="A18" s="53" t="s">
        <v>39</v>
      </c>
      <c r="B18" s="53" t="s">
        <v>11</v>
      </c>
      <c r="C18" s="53" t="s">
        <v>22</v>
      </c>
      <c r="D18" s="53" t="s">
        <v>12</v>
      </c>
      <c r="E18" s="53" t="s">
        <v>13</v>
      </c>
      <c r="F18" s="53" t="s">
        <v>14</v>
      </c>
      <c r="G18" s="53" t="s">
        <v>15</v>
      </c>
      <c r="H18" s="53" t="s">
        <v>16</v>
      </c>
      <c r="I18" s="53" t="s">
        <v>17</v>
      </c>
      <c r="J18" s="53" t="s">
        <v>18</v>
      </c>
      <c r="K18" s="53" t="s">
        <v>19</v>
      </c>
      <c r="L18" s="53" t="s">
        <v>20</v>
      </c>
      <c r="M18" s="53" t="s">
        <v>21</v>
      </c>
    </row>
    <row r="19" spans="1:13">
      <c r="A19" s="54" t="s">
        <v>34</v>
      </c>
      <c r="B19" s="55"/>
      <c r="C19" s="55"/>
      <c r="D19" s="124">
        <v>187000</v>
      </c>
      <c r="E19" s="125"/>
      <c r="F19" s="125"/>
      <c r="G19" s="125"/>
      <c r="H19" s="125"/>
      <c r="I19" s="125"/>
      <c r="J19" s="125"/>
      <c r="K19" s="125"/>
      <c r="L19" s="125"/>
      <c r="M19" s="55"/>
    </row>
    <row r="20" spans="1:13">
      <c r="A20" s="131" t="s">
        <v>66</v>
      </c>
      <c r="B20" s="55"/>
      <c r="C20" s="55"/>
      <c r="D20" s="124">
        <v>94000</v>
      </c>
      <c r="E20" s="125"/>
      <c r="F20" s="125"/>
      <c r="G20" s="125"/>
      <c r="H20" s="125"/>
      <c r="I20" s="125"/>
      <c r="J20" s="125"/>
      <c r="K20" s="125"/>
      <c r="L20" s="125"/>
      <c r="M20" s="55"/>
    </row>
    <row r="21" spans="1:13">
      <c r="A21" s="131" t="s">
        <v>32</v>
      </c>
      <c r="B21" s="55"/>
      <c r="C21" s="55"/>
      <c r="D21" s="125"/>
      <c r="E21" s="125"/>
      <c r="F21" s="125"/>
      <c r="G21" s="125"/>
      <c r="H21" s="125"/>
      <c r="I21" s="126">
        <v>225000</v>
      </c>
      <c r="J21" s="125"/>
      <c r="K21" s="125"/>
      <c r="L21" s="125"/>
      <c r="M21" s="55"/>
    </row>
    <row r="22" spans="1:13">
      <c r="A22" s="131" t="s">
        <v>67</v>
      </c>
      <c r="B22" s="55"/>
      <c r="C22" s="55"/>
      <c r="D22" s="124">
        <v>75000</v>
      </c>
      <c r="E22" s="125"/>
      <c r="F22" s="125"/>
      <c r="G22" s="125"/>
      <c r="H22" s="125"/>
      <c r="I22" s="125"/>
      <c r="J22" s="125"/>
      <c r="K22" s="125"/>
      <c r="L22" s="125"/>
      <c r="M22" s="55"/>
    </row>
    <row r="23" spans="1:13">
      <c r="A23" s="131" t="s">
        <v>68</v>
      </c>
      <c r="B23" s="55"/>
      <c r="C23" s="55"/>
      <c r="D23" s="125"/>
      <c r="E23" s="127">
        <v>30000</v>
      </c>
      <c r="F23" s="125"/>
      <c r="G23" s="125"/>
      <c r="H23" s="125"/>
      <c r="I23" s="125"/>
      <c r="J23" s="125"/>
      <c r="K23" s="125"/>
      <c r="L23" s="125"/>
      <c r="M23" s="55"/>
    </row>
    <row r="24" spans="1:13">
      <c r="A24" s="131" t="s">
        <v>69</v>
      </c>
      <c r="B24" s="55"/>
      <c r="C24" s="55"/>
      <c r="D24" s="125"/>
      <c r="E24" s="125"/>
      <c r="F24" s="124">
        <v>50000</v>
      </c>
      <c r="G24" s="125"/>
      <c r="H24" s="125"/>
      <c r="I24" s="125"/>
      <c r="J24" s="125"/>
      <c r="K24" s="125"/>
      <c r="L24" s="125"/>
      <c r="M24" s="55"/>
    </row>
    <row r="25" spans="1:13">
      <c r="A25" s="131" t="s">
        <v>70</v>
      </c>
      <c r="B25" s="55"/>
      <c r="C25" s="55"/>
      <c r="D25" s="125"/>
      <c r="E25" s="125"/>
      <c r="F25" s="124">
        <v>51945</v>
      </c>
      <c r="G25" s="125"/>
      <c r="H25" s="125"/>
      <c r="I25" s="125"/>
      <c r="J25" s="125"/>
      <c r="K25" s="125"/>
      <c r="L25" s="125"/>
      <c r="M25" s="55"/>
    </row>
    <row r="26" spans="1:13">
      <c r="A26" s="128" t="s">
        <v>71</v>
      </c>
      <c r="B26" s="69"/>
      <c r="C26" s="69"/>
      <c r="D26" s="128"/>
      <c r="E26" s="128"/>
      <c r="F26" s="129">
        <v>45903</v>
      </c>
      <c r="G26" s="125"/>
      <c r="H26" s="125"/>
      <c r="I26" s="125"/>
      <c r="J26" s="125"/>
      <c r="K26" s="125"/>
      <c r="L26" s="125"/>
      <c r="M26" s="55"/>
    </row>
    <row r="27" spans="1:13">
      <c r="A27" s="131" t="s">
        <v>72</v>
      </c>
      <c r="B27" s="55"/>
      <c r="C27" s="55"/>
      <c r="D27" s="125"/>
      <c r="E27" s="125"/>
      <c r="F27" s="125"/>
      <c r="G27" s="126">
        <v>51068</v>
      </c>
      <c r="H27" s="125"/>
      <c r="I27" s="125"/>
      <c r="J27" s="125"/>
      <c r="K27" s="125"/>
      <c r="L27" s="125"/>
      <c r="M27" s="55"/>
    </row>
    <row r="28" spans="1:13">
      <c r="A28" s="131" t="s">
        <v>80</v>
      </c>
      <c r="B28" s="55"/>
      <c r="C28" s="55"/>
      <c r="D28" s="125"/>
      <c r="E28" s="125"/>
      <c r="F28" s="125"/>
      <c r="G28" s="125"/>
      <c r="H28" s="130">
        <v>63937</v>
      </c>
      <c r="I28" s="125"/>
      <c r="J28" s="125"/>
      <c r="K28" s="125"/>
      <c r="L28" s="125"/>
      <c r="M28" s="55"/>
    </row>
    <row r="29" spans="1:13">
      <c r="A29" s="131" t="s">
        <v>82</v>
      </c>
      <c r="B29" s="55"/>
      <c r="C29" s="55"/>
      <c r="D29" s="125"/>
      <c r="E29" s="125"/>
      <c r="F29" s="125"/>
      <c r="G29" s="125"/>
      <c r="H29" s="125">
        <v>80000</v>
      </c>
      <c r="I29" s="125"/>
      <c r="K29" s="130"/>
      <c r="L29" s="130"/>
      <c r="M29" s="55"/>
    </row>
    <row r="30" spans="1:13">
      <c r="A30" s="131" t="s">
        <v>83</v>
      </c>
      <c r="B30" s="55"/>
      <c r="C30" s="55"/>
      <c r="D30" s="125"/>
      <c r="E30" s="125"/>
      <c r="F30" s="125"/>
      <c r="G30" s="125"/>
      <c r="H30" s="125"/>
      <c r="I30" s="125">
        <v>80000</v>
      </c>
      <c r="J30" s="130"/>
      <c r="K30" s="130"/>
      <c r="L30" s="130"/>
      <c r="M30" s="55"/>
    </row>
    <row r="31" spans="1:13">
      <c r="A31" s="131" t="s">
        <v>84</v>
      </c>
      <c r="B31" s="55"/>
      <c r="C31" s="55"/>
      <c r="D31" s="125"/>
      <c r="E31" s="125"/>
      <c r="F31" s="125"/>
      <c r="G31" s="125"/>
      <c r="H31" s="125"/>
      <c r="I31" s="125"/>
      <c r="J31" s="130">
        <v>80000</v>
      </c>
      <c r="K31" s="130"/>
      <c r="L31" s="130"/>
      <c r="M31" s="55"/>
    </row>
    <row r="32" spans="1:13">
      <c r="A32" s="131" t="s">
        <v>84</v>
      </c>
      <c r="B32" s="55"/>
      <c r="C32" s="55"/>
      <c r="D32" s="125"/>
      <c r="E32" s="125"/>
      <c r="F32" s="125"/>
      <c r="G32" s="125"/>
      <c r="H32" s="130"/>
      <c r="I32" s="125"/>
      <c r="J32" s="130"/>
      <c r="K32" s="130">
        <v>80000</v>
      </c>
      <c r="L32" s="130"/>
      <c r="M32" s="55"/>
    </row>
    <row r="33" spans="1:13">
      <c r="A33" s="131" t="s">
        <v>85</v>
      </c>
      <c r="B33" s="55"/>
      <c r="C33" s="55"/>
      <c r="D33" s="125"/>
      <c r="E33" s="125"/>
      <c r="F33" s="125"/>
      <c r="G33" s="125"/>
      <c r="H33" s="125"/>
      <c r="I33" s="125"/>
      <c r="J33" s="125"/>
      <c r="K33" s="130">
        <v>25000</v>
      </c>
      <c r="L33" s="125"/>
      <c r="M33" s="55"/>
    </row>
    <row r="34" spans="1:13">
      <c r="A34" s="131" t="s">
        <v>65</v>
      </c>
      <c r="B34" s="55">
        <v>170000</v>
      </c>
      <c r="C34" s="55"/>
      <c r="D34" s="125"/>
      <c r="E34" s="125"/>
      <c r="G34" s="130"/>
      <c r="H34" s="125"/>
      <c r="I34" s="125"/>
      <c r="J34" s="125"/>
      <c r="K34" s="130"/>
      <c r="L34" s="125"/>
      <c r="M34" s="55"/>
    </row>
    <row r="35" spans="1:13">
      <c r="A35" s="166" t="s">
        <v>81</v>
      </c>
      <c r="B35" s="55"/>
      <c r="C35" s="55"/>
      <c r="D35" s="125"/>
      <c r="E35" s="125"/>
      <c r="F35" s="125"/>
      <c r="G35" s="165">
        <v>44000</v>
      </c>
      <c r="H35" s="125"/>
      <c r="I35" s="125"/>
      <c r="J35" s="130">
        <v>100000</v>
      </c>
      <c r="K35" s="130"/>
      <c r="L35" s="125"/>
      <c r="M35" s="55"/>
    </row>
    <row r="36" spans="1:13">
      <c r="A36" s="128" t="s">
        <v>86</v>
      </c>
      <c r="B36" s="69"/>
      <c r="C36" s="69"/>
      <c r="D36" s="128"/>
      <c r="E36" s="128"/>
      <c r="F36" s="128"/>
      <c r="G36" s="128"/>
      <c r="H36" s="130"/>
      <c r="I36" s="128"/>
      <c r="J36" s="128">
        <v>60000</v>
      </c>
      <c r="K36" s="164"/>
      <c r="L36" s="128"/>
      <c r="M36" s="69"/>
    </row>
    <row r="37" spans="1:13">
      <c r="A37" s="54" t="s">
        <v>78</v>
      </c>
      <c r="B37" s="55"/>
      <c r="C37" s="55"/>
      <c r="D37" s="55"/>
      <c r="E37" s="55"/>
      <c r="F37" s="55"/>
      <c r="G37" s="55"/>
      <c r="H37" s="147"/>
      <c r="I37" s="55"/>
      <c r="J37" s="55"/>
      <c r="K37" s="55">
        <v>30000</v>
      </c>
      <c r="L37" s="55"/>
      <c r="M37" s="55"/>
    </row>
    <row r="38" spans="1:13">
      <c r="A38" s="54" t="s">
        <v>88</v>
      </c>
      <c r="B38" s="55"/>
      <c r="C38" s="55"/>
      <c r="D38" s="55"/>
      <c r="E38" s="55"/>
      <c r="F38" s="55"/>
      <c r="G38" s="55"/>
      <c r="H38" s="55"/>
      <c r="I38" s="55"/>
      <c r="J38" s="147">
        <v>50000</v>
      </c>
      <c r="K38" s="147"/>
      <c r="L38" s="55"/>
      <c r="M38" s="55"/>
    </row>
    <row r="39" spans="1:13">
      <c r="A39" s="148" t="s">
        <v>87</v>
      </c>
      <c r="B39" s="55"/>
      <c r="C39" s="55"/>
      <c r="D39" s="55"/>
      <c r="E39" s="55"/>
      <c r="F39" s="55"/>
      <c r="G39" s="55"/>
      <c r="H39" s="55"/>
      <c r="I39" s="55"/>
      <c r="J39" s="147"/>
      <c r="K39" s="147">
        <v>80000</v>
      </c>
      <c r="L39" s="55"/>
      <c r="M39" s="55"/>
    </row>
    <row r="40" spans="1:13">
      <c r="A40" s="54" t="s">
        <v>33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>
        <v>50000</v>
      </c>
      <c r="M40" s="55"/>
    </row>
    <row r="41" spans="1:13">
      <c r="A41" s="69" t="s">
        <v>79</v>
      </c>
      <c r="B41" s="55">
        <v>100000</v>
      </c>
      <c r="C41" s="55">
        <v>125000</v>
      </c>
      <c r="D41" s="55">
        <v>100000</v>
      </c>
      <c r="E41" s="55">
        <v>50000</v>
      </c>
      <c r="F41" s="55">
        <v>50000</v>
      </c>
      <c r="G41" s="55">
        <v>50000</v>
      </c>
      <c r="H41" s="55">
        <v>75000</v>
      </c>
      <c r="I41" s="55">
        <v>50000</v>
      </c>
      <c r="J41" s="55">
        <v>100000</v>
      </c>
      <c r="K41" s="55">
        <v>100000</v>
      </c>
      <c r="L41" s="55">
        <v>25000</v>
      </c>
      <c r="M41" s="55">
        <v>40000</v>
      </c>
    </row>
    <row r="42" spans="1:13">
      <c r="A42" s="56" t="s">
        <v>40</v>
      </c>
      <c r="B42" s="57">
        <f t="shared" ref="B42:M42" si="1">SUM(B19:B41)</f>
        <v>270000</v>
      </c>
      <c r="C42" s="57">
        <f t="shared" si="1"/>
        <v>125000</v>
      </c>
      <c r="D42" s="57">
        <f t="shared" si="1"/>
        <v>456000</v>
      </c>
      <c r="E42" s="57">
        <f t="shared" si="1"/>
        <v>80000</v>
      </c>
      <c r="F42" s="57">
        <f t="shared" si="1"/>
        <v>197848</v>
      </c>
      <c r="G42" s="57">
        <f t="shared" si="1"/>
        <v>145068</v>
      </c>
      <c r="H42" s="57">
        <f t="shared" si="1"/>
        <v>218937</v>
      </c>
      <c r="I42" s="57">
        <f t="shared" si="1"/>
        <v>355000</v>
      </c>
      <c r="J42" s="57">
        <f t="shared" si="1"/>
        <v>390000</v>
      </c>
      <c r="K42" s="57">
        <f t="shared" si="1"/>
        <v>315000</v>
      </c>
      <c r="L42" s="57">
        <f t="shared" si="1"/>
        <v>75000</v>
      </c>
      <c r="M42" s="57">
        <f t="shared" si="1"/>
        <v>40000</v>
      </c>
    </row>
  </sheetData>
  <mergeCells count="2">
    <mergeCell ref="A17:M17"/>
    <mergeCell ref="A1:M1"/>
  </mergeCells>
  <pageMargins left="0.25" right="0.25" top="0.75" bottom="0.75" header="0.3" footer="0.3"/>
  <pageSetup paperSize="5" scale="83" orientation="landscape" r:id="rId1"/>
  <headerFooter>
    <oddHeader>&amp;C&amp;"-,Bold"&amp;14Finance: Current Budget</oddHeader>
    <oddFooter>&amp;LNote: Events &amp; Meetings budget totals also include: casual services rendered, catering, equipment rental/lease, postage, printing, wireless/on-line services, and travel/lodging - non-local expenses.
&amp;C&amp;P of &amp;N&amp;RPrinted on &amp;D at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606-Finance</vt:lpstr>
      <vt:lpstr>Events and Meetings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Lila Rose</dc:creator>
  <cp:lastModifiedBy>kurek</cp:lastModifiedBy>
  <cp:lastPrinted>2014-07-14T21:18:00Z</cp:lastPrinted>
  <dcterms:created xsi:type="dcterms:W3CDTF">2013-05-15T16:06:50Z</dcterms:created>
  <dcterms:modified xsi:type="dcterms:W3CDTF">2014-07-14T22:49:56Z</dcterms:modified>
</cp:coreProperties>
</file>