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30" yWindow="795" windowWidth="14025" windowHeight="6840"/>
  </bookViews>
  <sheets>
    <sheet name="NP4C" sheetId="1" r:id="rId1"/>
    <sheet name="PTF" sheetId="2" r:id="rId2"/>
    <sheet name="Sheet1" sheetId="3" r:id="rId3"/>
  </sheets>
  <calcPr calcId="125725"/>
</workbook>
</file>

<file path=xl/calcChain.xml><?xml version="1.0" encoding="utf-8"?>
<calcChain xmlns="http://schemas.openxmlformats.org/spreadsheetml/2006/main">
  <c r="C92" i="1"/>
  <c r="E90"/>
  <c r="E92" s="1"/>
  <c r="E97" s="1"/>
  <c r="D90"/>
  <c r="C90"/>
  <c r="E13" i="2"/>
  <c r="C13"/>
  <c r="C97" i="1" l="1"/>
  <c r="D7"/>
  <c r="E7"/>
  <c r="C7" l="1"/>
  <c r="C9" s="1"/>
  <c r="C14" s="1"/>
  <c r="E65"/>
  <c r="E66" s="1"/>
  <c r="C63"/>
  <c r="C65" s="1"/>
  <c r="C66" s="1"/>
  <c r="D44" i="2"/>
  <c r="E44"/>
  <c r="E45" s="1"/>
  <c r="C40"/>
  <c r="C44" s="1"/>
  <c r="C45" s="1"/>
  <c r="D32" l="1"/>
  <c r="E31"/>
  <c r="E56" i="1"/>
  <c r="C48"/>
  <c r="C45"/>
  <c r="D52"/>
  <c r="E52"/>
  <c r="J27" i="2" l="1"/>
  <c r="J29" s="1"/>
  <c r="J31" s="1"/>
  <c r="J46" i="1"/>
  <c r="E32" i="2"/>
  <c r="E34" s="1"/>
  <c r="E53" i="1"/>
  <c r="E57" s="1"/>
  <c r="C46"/>
  <c r="J48" l="1"/>
  <c r="J50" s="1"/>
  <c r="C28" i="2"/>
  <c r="C27"/>
  <c r="C31" l="1"/>
  <c r="C32" s="1"/>
  <c r="C34" s="1"/>
  <c r="C47" i="1"/>
  <c r="C52" s="1"/>
  <c r="J24" l="1"/>
  <c r="J26" s="1"/>
  <c r="M22"/>
  <c r="M24" s="1"/>
  <c r="J20" i="2"/>
  <c r="J22" s="1"/>
  <c r="E20"/>
  <c r="E21" s="1"/>
  <c r="E23" s="1"/>
  <c r="E24" i="1"/>
  <c r="E25" s="1"/>
  <c r="E27" s="1"/>
  <c r="C53" l="1"/>
  <c r="C57" s="1"/>
  <c r="C16" i="2"/>
  <c r="M20" l="1"/>
  <c r="M22" s="1"/>
  <c r="D24" i="1"/>
  <c r="D25" s="1"/>
  <c r="D20" i="2"/>
  <c r="C20"/>
  <c r="C21" s="1"/>
  <c r="C24" i="1"/>
  <c r="C25" s="1"/>
  <c r="C8" i="2"/>
  <c r="C9" s="1"/>
  <c r="D8"/>
  <c r="E8"/>
  <c r="E9" s="1"/>
  <c r="C33" i="1"/>
  <c r="C38"/>
  <c r="D21" i="2" l="1"/>
  <c r="D23" s="1"/>
  <c r="C39" i="1"/>
  <c r="E8" l="1"/>
  <c r="E14" s="1"/>
  <c r="D8"/>
</calcChain>
</file>

<file path=xl/sharedStrings.xml><?xml version="1.0" encoding="utf-8"?>
<sst xmlns="http://schemas.openxmlformats.org/spreadsheetml/2006/main" count="234" uniqueCount="135">
  <si>
    <t>Date</t>
  </si>
  <si>
    <t>Event</t>
  </si>
  <si>
    <t>Pledged</t>
  </si>
  <si>
    <t>Money IN</t>
  </si>
  <si>
    <t>Notes</t>
  </si>
  <si>
    <t xml:space="preserve">Q1 </t>
  </si>
  <si>
    <t>Catch All</t>
  </si>
  <si>
    <t>Resolicit National Letter or Email</t>
  </si>
  <si>
    <t>beginning of March?</t>
  </si>
  <si>
    <t>Getty Event</t>
  </si>
  <si>
    <t>Q1 Overall Total</t>
  </si>
  <si>
    <t>Q2</t>
  </si>
  <si>
    <t>Getty Carry Over</t>
  </si>
  <si>
    <t>Mortgage Bankers/Housing Community</t>
  </si>
  <si>
    <t>AIPAC Meeting Event</t>
  </si>
  <si>
    <t>VIP pre-reception for PTF $?</t>
  </si>
  <si>
    <t>we could send something out for candidates and for her; Act Blue page with member x and NP?</t>
  </si>
  <si>
    <t>Q2 Total</t>
  </si>
  <si>
    <t>Q3</t>
  </si>
  <si>
    <t>July TBD</t>
  </si>
  <si>
    <t>Lobbyist Breakfast</t>
  </si>
  <si>
    <t>Fred Graefe hosted in 2009</t>
  </si>
  <si>
    <t>August TBD</t>
  </si>
  <si>
    <t>National Joint Event with DCCC</t>
  </si>
  <si>
    <t>??</t>
  </si>
  <si>
    <t>September TBD</t>
  </si>
  <si>
    <t>Lobbyist Event</t>
  </si>
  <si>
    <t>Q4</t>
  </si>
  <si>
    <t>October TBD</t>
  </si>
  <si>
    <t>Bryan Cave hosted in 2009</t>
  </si>
  <si>
    <t>November TBD</t>
  </si>
  <si>
    <t>TEAM Pelosi Event</t>
  </si>
  <si>
    <t>earlier in the year?</t>
  </si>
  <si>
    <t>December TBD</t>
  </si>
  <si>
    <t>Holiday Dessert Reception/Donor Maintenance/Catch All</t>
  </si>
  <si>
    <t>Yearly DC Total</t>
  </si>
  <si>
    <t>Projection</t>
  </si>
  <si>
    <t>Peter Angelos Raising</t>
  </si>
  <si>
    <t>Physicians Event</t>
  </si>
  <si>
    <t>Starting COH</t>
  </si>
  <si>
    <t>Ending COH</t>
  </si>
  <si>
    <t>7.23 PTF Celebrating Diversity Breakfast with the Podesta Group</t>
  </si>
  <si>
    <t>*outstanding tribe money</t>
  </si>
  <si>
    <t>7.23 PTF Reception Hosted by Rhoda and Dan Glickman</t>
  </si>
  <si>
    <t>8.13 PTF Lunch Hosted by Tony Podesta</t>
  </si>
  <si>
    <t>Alliance for Quality Nursing Home Care</t>
  </si>
  <si>
    <t>9.30 PTF Reception Hosted by Vin Roberti and Tony Podesta</t>
  </si>
  <si>
    <t>7.29 PTF Reception with MPAA</t>
  </si>
  <si>
    <t>Rick Lane/MPAA</t>
  </si>
  <si>
    <t>CA Hospitals Event</t>
  </si>
  <si>
    <t>PAST PTF EVENTS:</t>
  </si>
  <si>
    <t>PTF Resolicit Letter</t>
  </si>
  <si>
    <t>Ending Balance</t>
  </si>
  <si>
    <t>Modified COH</t>
  </si>
  <si>
    <t>Roger Smith</t>
  </si>
  <si>
    <t>subtractred march dinner money from the $110 k transfer check</t>
  </si>
  <si>
    <t>subtotal</t>
  </si>
  <si>
    <t>Roberti - NYC</t>
  </si>
  <si>
    <t>Tribe Event</t>
  </si>
  <si>
    <t>San Francisco Event</t>
  </si>
  <si>
    <t>Boxer Email</t>
  </si>
  <si>
    <t>Frontline Check Drops</t>
  </si>
  <si>
    <t>SF Event</t>
  </si>
  <si>
    <t>Expenses</t>
  </si>
  <si>
    <t>Norm Estes, CO meetings, Ed Haddock</t>
  </si>
  <si>
    <t>Total</t>
  </si>
  <si>
    <t>Catch All/Q1 Carry Over</t>
  </si>
  <si>
    <t>Fred Graefe Event</t>
  </si>
  <si>
    <t>Non-Physicians Event</t>
  </si>
  <si>
    <t>George Soros</t>
  </si>
  <si>
    <t>cancelled from Q2</t>
  </si>
  <si>
    <t>Steve Bing</t>
  </si>
  <si>
    <t>PTF Q2 Overview AS OF July 8</t>
  </si>
  <si>
    <t>PTF Q2 Quick Snapshot AS OF JULY 8</t>
  </si>
  <si>
    <t>Q1 carry over</t>
  </si>
  <si>
    <t>PTF COH 6/24</t>
  </si>
  <si>
    <t>In for Q2</t>
  </si>
  <si>
    <t>Sent to Perkins Coie Previously</t>
  </si>
  <si>
    <t>Subtotal</t>
  </si>
  <si>
    <t>Minus Candidate Checks &amp; Dues</t>
  </si>
  <si>
    <t>Projected Q2 COH (before Addtl expenses)</t>
  </si>
  <si>
    <t>Total Disbursements</t>
  </si>
  <si>
    <t>Total Expenses</t>
  </si>
  <si>
    <t>NP4C Overview</t>
  </si>
  <si>
    <t>Q1 COH Carry Over</t>
  </si>
  <si>
    <t>NP4C Q2 Quick Snapshot</t>
  </si>
  <si>
    <t>Total COH before expenses</t>
  </si>
  <si>
    <t>NP4C COH 6/24</t>
  </si>
  <si>
    <t>Q2 Expenses Already Paid (inc. April Dues &amp; candidate $)</t>
  </si>
  <si>
    <t>Sent to Perkins Today (7/1)</t>
  </si>
  <si>
    <t>Outstanding Q2 Pledges</t>
  </si>
  <si>
    <t xml:space="preserve">Outstanding Q2 Pledges </t>
  </si>
  <si>
    <t>April</t>
  </si>
  <si>
    <t>Labor Breakfast</t>
  </si>
  <si>
    <t>Catchall</t>
  </si>
  <si>
    <t>Jane Morrison</t>
  </si>
  <si>
    <t>Q3 Total</t>
  </si>
  <si>
    <t>SF Event Carry Over</t>
  </si>
  <si>
    <t>Labor Event</t>
  </si>
  <si>
    <t>NP4C Swig Reception</t>
  </si>
  <si>
    <t>Swig Reception</t>
  </si>
  <si>
    <t>Total Projected</t>
  </si>
  <si>
    <t>Outstanding</t>
  </si>
  <si>
    <t>In</t>
  </si>
  <si>
    <t>Q2 COH Carry Over</t>
  </si>
  <si>
    <t xml:space="preserve">Q3 Expenses Already Paid </t>
  </si>
  <si>
    <t>Outstanding Q3 Pledges &amp; Projected Additional $</t>
  </si>
  <si>
    <t>Projected Q3 COH (before Addtl expenses)</t>
  </si>
  <si>
    <t>Q3 Money IN</t>
  </si>
  <si>
    <t>PTF Q3 Projections</t>
  </si>
  <si>
    <t>NP4C Q3 Projections</t>
  </si>
  <si>
    <t>Candidate $</t>
  </si>
  <si>
    <t>Q3 Carry Over/11.Misc</t>
  </si>
  <si>
    <t>Catch All Breakfast</t>
  </si>
  <si>
    <t>10.25.11</t>
  </si>
  <si>
    <t>11.23.11</t>
  </si>
  <si>
    <t>Carry Over</t>
  </si>
  <si>
    <t>Catchall Breakfast</t>
  </si>
  <si>
    <t xml:space="preserve">Total Expenses </t>
  </si>
  <si>
    <t>End of Year Event</t>
  </si>
  <si>
    <t>AIPAC</t>
  </si>
  <si>
    <t>11.15.11</t>
  </si>
  <si>
    <t>TBD</t>
  </si>
  <si>
    <t>PTF DC Breakfast</t>
  </si>
  <si>
    <t>Member Dues</t>
  </si>
  <si>
    <t>Frontline</t>
  </si>
  <si>
    <t>Based on 21 Frontline Members</t>
  </si>
  <si>
    <t>Q1 COH after-events</t>
  </si>
  <si>
    <t>Online/email</t>
  </si>
  <si>
    <t>Q1  NP4C</t>
  </si>
  <si>
    <t>Q1 PTF</t>
  </si>
  <si>
    <t>Q1 Raised Total</t>
  </si>
  <si>
    <r>
      <t>Frontline (</t>
    </r>
    <r>
      <rPr>
        <b/>
        <i/>
        <sz val="12"/>
        <rFont val="Times New Roman"/>
        <family val="1"/>
      </rPr>
      <t>based on 21 Frontliners</t>
    </r>
    <r>
      <rPr>
        <b/>
        <sz val="12"/>
        <rFont val="Times New Roman"/>
        <family val="1"/>
      </rPr>
      <t>)</t>
    </r>
  </si>
  <si>
    <t>Q1 Starting COH</t>
  </si>
  <si>
    <t>NP4C DC Catch All Breakfast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</si>
</sst>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4" formatCode="&quot;$&quot;#,##0"/>
    <numFmt numFmtId="165" formatCode="&quot;$&quot;#,##0.00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name val="Times New Roman"/>
      <family val="1"/>
    </font>
    <font>
      <b/>
      <sz val="11"/>
      <color rgb="FFFFFFFF"/>
      <name val="Times New Roman"/>
      <family val="1"/>
    </font>
    <font>
      <sz val="11"/>
      <color rgb="FF000000"/>
      <name val="Times New Roman"/>
      <family val="1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0" xfId="0" applyFill="1"/>
    <xf numFmtId="0" fontId="0" fillId="0" borderId="1" xfId="0" applyFont="1" applyBorder="1"/>
    <xf numFmtId="164" fontId="0" fillId="0" borderId="1" xfId="0" applyNumberFormat="1" applyFont="1" applyBorder="1"/>
    <xf numFmtId="164" fontId="3" fillId="0" borderId="1" xfId="0" applyNumberFormat="1" applyFont="1" applyFill="1" applyBorder="1" applyAlignment="1" applyProtection="1">
      <alignment wrapText="1"/>
    </xf>
    <xf numFmtId="0" fontId="0" fillId="0" borderId="1" xfId="0" applyFill="1" applyBorder="1"/>
    <xf numFmtId="0" fontId="0" fillId="0" borderId="0" xfId="0" applyFont="1"/>
    <xf numFmtId="0" fontId="0" fillId="0" borderId="0" xfId="0" applyFont="1" applyFill="1"/>
    <xf numFmtId="164" fontId="0" fillId="0" borderId="0" xfId="0" applyNumberFormat="1" applyFont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NumberFormat="1" applyFont="1" applyFill="1" applyBorder="1" applyAlignment="1" applyProtection="1">
      <alignment horizontal="left" wrapText="1"/>
    </xf>
    <xf numFmtId="164" fontId="6" fillId="3" borderId="1" xfId="0" applyNumberFormat="1" applyFont="1" applyFill="1" applyBorder="1" applyAlignment="1" applyProtection="1">
      <alignment wrapText="1"/>
    </xf>
    <xf numFmtId="0" fontId="6" fillId="3" borderId="1" xfId="0" applyNumberFormat="1" applyFont="1" applyFill="1" applyBorder="1" applyAlignment="1" applyProtection="1">
      <alignment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 applyProtection="1">
      <alignment horizontal="left" wrapText="1"/>
    </xf>
    <xf numFmtId="164" fontId="6" fillId="0" borderId="1" xfId="0" applyNumberFormat="1" applyFon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wrapText="1"/>
    </xf>
    <xf numFmtId="164" fontId="6" fillId="4" borderId="1" xfId="0" applyNumberFormat="1" applyFont="1" applyFill="1" applyBorder="1" applyAlignment="1" applyProtection="1">
      <alignment wrapText="1"/>
    </xf>
    <xf numFmtId="0" fontId="6" fillId="0" borderId="1" xfId="0" applyNumberFormat="1" applyFont="1" applyFill="1" applyBorder="1" applyAlignment="1" applyProtection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5" fontId="6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 applyProtection="1">
      <alignment wrapText="1"/>
    </xf>
    <xf numFmtId="0" fontId="3" fillId="0" borderId="1" xfId="0" applyFont="1" applyFill="1" applyBorder="1" applyAlignment="1">
      <alignment horizontal="right" vertical="center" wrapText="1"/>
    </xf>
    <xf numFmtId="0" fontId="6" fillId="6" borderId="1" xfId="0" applyNumberFormat="1" applyFont="1" applyFill="1" applyBorder="1" applyAlignment="1" applyProtection="1">
      <alignment horizontal="left" wrapText="1"/>
    </xf>
    <xf numFmtId="164" fontId="6" fillId="6" borderId="1" xfId="0" applyNumberFormat="1" applyFont="1" applyFill="1" applyBorder="1" applyAlignment="1" applyProtection="1">
      <alignment wrapText="1"/>
    </xf>
    <xf numFmtId="164" fontId="6" fillId="4" borderId="1" xfId="0" applyNumberFormat="1" applyFont="1" applyFill="1" applyBorder="1" applyAlignment="1" applyProtection="1">
      <alignment horizontal="left" wrapText="1"/>
    </xf>
    <xf numFmtId="164" fontId="6" fillId="5" borderId="1" xfId="0" applyNumberFormat="1" applyFont="1" applyFill="1" applyBorder="1" applyAlignment="1" applyProtection="1">
      <alignment horizontal="left" wrapText="1"/>
    </xf>
    <xf numFmtId="164" fontId="6" fillId="5" borderId="1" xfId="0" applyNumberFormat="1" applyFont="1" applyFill="1" applyBorder="1" applyAlignment="1" applyProtection="1">
      <alignment wrapText="1"/>
    </xf>
    <xf numFmtId="0" fontId="5" fillId="2" borderId="2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wrapText="1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vertical="center" wrapText="1"/>
    </xf>
    <xf numFmtId="164" fontId="6" fillId="4" borderId="1" xfId="0" applyNumberFormat="1" applyFont="1" applyFill="1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7" fillId="7" borderId="3" xfId="0" applyFont="1" applyFill="1" applyBorder="1" applyAlignment="1">
      <alignment horizontal="left"/>
    </xf>
    <xf numFmtId="0" fontId="7" fillId="7" borderId="4" xfId="0" applyFont="1" applyFill="1" applyBorder="1" applyAlignment="1">
      <alignment horizontal="center"/>
    </xf>
    <xf numFmtId="6" fontId="0" fillId="0" borderId="1" xfId="0" applyNumberFormat="1" applyBorder="1" applyAlignment="1">
      <alignment horizontal="right"/>
    </xf>
    <xf numFmtId="0" fontId="0" fillId="0" borderId="5" xfId="0" applyBorder="1" applyAlignment="1">
      <alignment wrapText="1"/>
    </xf>
    <xf numFmtId="6" fontId="0" fillId="0" borderId="6" xfId="0" applyNumberFormat="1" applyBorder="1" applyAlignment="1">
      <alignment horizontal="right"/>
    </xf>
    <xf numFmtId="0" fontId="8" fillId="0" borderId="1" xfId="0" applyFont="1" applyBorder="1" applyAlignment="1">
      <alignment wrapText="1"/>
    </xf>
    <xf numFmtId="6" fontId="0" fillId="0" borderId="1" xfId="0" applyNumberFormat="1" applyFill="1" applyBorder="1" applyAlignment="1">
      <alignment horizontal="right"/>
    </xf>
    <xf numFmtId="164" fontId="0" fillId="0" borderId="6" xfId="0" applyNumberFormat="1" applyBorder="1"/>
    <xf numFmtId="0" fontId="0" fillId="0" borderId="7" xfId="0" applyBorder="1" applyAlignment="1">
      <alignment wrapText="1"/>
    </xf>
    <xf numFmtId="6" fontId="0" fillId="0" borderId="8" xfId="0" applyNumberFormat="1" applyBorder="1"/>
    <xf numFmtId="6" fontId="0" fillId="0" borderId="0" xfId="0" applyNumberFormat="1" applyBorder="1" applyAlignment="1">
      <alignment horizontal="right"/>
    </xf>
    <xf numFmtId="6" fontId="0" fillId="0" borderId="0" xfId="0" applyNumberFormat="1" applyFill="1" applyBorder="1" applyAlignment="1">
      <alignment horizontal="right"/>
    </xf>
    <xf numFmtId="6" fontId="0" fillId="0" borderId="0" xfId="0" applyNumberFormat="1" applyBorder="1"/>
    <xf numFmtId="0" fontId="0" fillId="0" borderId="0" xfId="0" applyFont="1" applyBorder="1"/>
    <xf numFmtId="164" fontId="3" fillId="0" borderId="1" xfId="0" applyNumberFormat="1" applyFont="1" applyFill="1" applyBorder="1" applyAlignment="1" applyProtection="1">
      <alignment horizontal="left" wrapText="1"/>
    </xf>
    <xf numFmtId="0" fontId="0" fillId="0" borderId="1" xfId="0" applyFont="1" applyBorder="1" applyAlignment="1">
      <alignment vertical="center" wrapText="1"/>
    </xf>
    <xf numFmtId="164" fontId="0" fillId="0" borderId="1" xfId="0" applyNumberFormat="1" applyFont="1" applyBorder="1" applyAlignment="1">
      <alignment horizontal="left" vertical="center"/>
    </xf>
    <xf numFmtId="164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7" fillId="7" borderId="1" xfId="0" applyFont="1" applyFill="1" applyBorder="1" applyAlignment="1">
      <alignment horizontal="center"/>
    </xf>
    <xf numFmtId="0" fontId="0" fillId="0" borderId="9" xfId="0" applyBorder="1" applyAlignment="1">
      <alignment wrapText="1"/>
    </xf>
    <xf numFmtId="6" fontId="0" fillId="0" borderId="9" xfId="0" applyNumberFormat="1" applyBorder="1" applyAlignment="1">
      <alignment horizontal="right"/>
    </xf>
    <xf numFmtId="0" fontId="5" fillId="0" borderId="1" xfId="0" applyFont="1" applyFill="1" applyBorder="1" applyAlignment="1">
      <alignment vertical="center" wrapText="1"/>
    </xf>
    <xf numFmtId="16" fontId="0" fillId="0" borderId="1" xfId="0" applyNumberFormat="1" applyFont="1" applyBorder="1"/>
    <xf numFmtId="0" fontId="5" fillId="0" borderId="2" xfId="0" applyFont="1" applyFill="1" applyBorder="1" applyAlignment="1">
      <alignment vertical="center" wrapText="1"/>
    </xf>
    <xf numFmtId="0" fontId="0" fillId="0" borderId="0" xfId="0" applyFont="1" applyFill="1" applyBorder="1"/>
    <xf numFmtId="0" fontId="0" fillId="0" borderId="1" xfId="0" applyBorder="1" applyAlignment="1">
      <alignment horizontal="left"/>
    </xf>
    <xf numFmtId="0" fontId="0" fillId="0" borderId="1" xfId="0" applyFont="1" applyFill="1" applyBorder="1"/>
    <xf numFmtId="164" fontId="1" fillId="4" borderId="1" xfId="0" applyNumberFormat="1" applyFont="1" applyFill="1" applyBorder="1"/>
    <xf numFmtId="164" fontId="0" fillId="0" borderId="1" xfId="0" applyNumberFormat="1" applyFont="1" applyFill="1" applyBorder="1"/>
    <xf numFmtId="0" fontId="1" fillId="8" borderId="1" xfId="0" applyFont="1" applyFill="1" applyBorder="1" applyAlignment="1">
      <alignment horizontal="left"/>
    </xf>
    <xf numFmtId="164" fontId="1" fillId="8" borderId="1" xfId="0" applyNumberFormat="1" applyFont="1" applyFill="1" applyBorder="1"/>
    <xf numFmtId="164" fontId="0" fillId="8" borderId="1" xfId="0" applyNumberFormat="1" applyFont="1" applyFill="1" applyBorder="1"/>
    <xf numFmtId="0" fontId="0" fillId="0" borderId="1" xfId="0" applyFill="1" applyBorder="1" applyAlignment="1">
      <alignment horizontal="left"/>
    </xf>
    <xf numFmtId="4" fontId="2" fillId="0" borderId="0" xfId="0" applyNumberFormat="1" applyFont="1"/>
    <xf numFmtId="0" fontId="0" fillId="0" borderId="2" xfId="0" applyFont="1" applyFill="1" applyBorder="1"/>
    <xf numFmtId="0" fontId="8" fillId="0" borderId="0" xfId="0" applyFont="1" applyBorder="1" applyAlignment="1">
      <alignment wrapText="1"/>
    </xf>
    <xf numFmtId="164" fontId="0" fillId="0" borderId="0" xfId="0" applyNumberFormat="1" applyFont="1" applyFill="1" applyBorder="1"/>
    <xf numFmtId="164" fontId="6" fillId="0" borderId="1" xfId="0" applyNumberFormat="1" applyFont="1" applyFill="1" applyBorder="1" applyAlignment="1" applyProtection="1">
      <alignment horizontal="left" wrapText="1"/>
    </xf>
    <xf numFmtId="0" fontId="8" fillId="0" borderId="0" xfId="0" applyFont="1" applyFill="1" applyBorder="1" applyAlignment="1">
      <alignment wrapText="1"/>
    </xf>
    <xf numFmtId="0" fontId="4" fillId="2" borderId="10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NumberFormat="1" applyFont="1" applyFill="1" applyBorder="1" applyAlignment="1" applyProtection="1">
      <alignment wrapText="1"/>
    </xf>
    <xf numFmtId="164" fontId="9" fillId="3" borderId="1" xfId="0" applyNumberFormat="1" applyFont="1" applyFill="1" applyBorder="1" applyAlignment="1" applyProtection="1">
      <alignment wrapText="1"/>
    </xf>
    <xf numFmtId="0" fontId="10" fillId="0" borderId="1" xfId="0" applyFont="1" applyBorder="1"/>
    <xf numFmtId="0" fontId="11" fillId="2" borderId="1" xfId="0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15" fontId="9" fillId="0" borderId="1" xfId="0" applyNumberFormat="1" applyFont="1" applyFill="1" applyBorder="1" applyAlignment="1">
      <alignment horizontal="right" vertical="center" wrapText="1"/>
    </xf>
    <xf numFmtId="0" fontId="9" fillId="8" borderId="1" xfId="0" applyNumberFormat="1" applyFont="1" applyFill="1" applyBorder="1" applyAlignment="1" applyProtection="1">
      <alignment wrapText="1"/>
    </xf>
    <xf numFmtId="164" fontId="9" fillId="8" borderId="1" xfId="0" applyNumberFormat="1" applyFont="1" applyFill="1" applyBorder="1" applyAlignment="1" applyProtection="1">
      <alignment wrapText="1"/>
    </xf>
    <xf numFmtId="164" fontId="13" fillId="0" borderId="1" xfId="0" applyNumberFormat="1" applyFont="1" applyFill="1" applyBorder="1" applyAlignment="1" applyProtection="1">
      <alignment wrapText="1"/>
    </xf>
    <xf numFmtId="0" fontId="13" fillId="0" borderId="1" xfId="0" applyNumberFormat="1" applyFont="1" applyFill="1" applyBorder="1" applyAlignment="1" applyProtection="1">
      <alignment wrapText="1"/>
    </xf>
    <xf numFmtId="164" fontId="10" fillId="0" borderId="1" xfId="0" applyNumberFormat="1" applyFont="1" applyBorder="1"/>
    <xf numFmtId="0" fontId="13" fillId="0" borderId="1" xfId="0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 applyProtection="1">
      <alignment wrapText="1"/>
    </xf>
    <xf numFmtId="0" fontId="9" fillId="8" borderId="1" xfId="0" applyNumberFormat="1" applyFont="1" applyFill="1" applyBorder="1" applyAlignment="1" applyProtection="1">
      <alignment horizontal="right" wrapText="1"/>
    </xf>
    <xf numFmtId="164" fontId="14" fillId="8" borderId="1" xfId="0" applyNumberFormat="1" applyFont="1" applyFill="1" applyBorder="1"/>
    <xf numFmtId="164" fontId="14" fillId="6" borderId="1" xfId="0" applyNumberFormat="1" applyFont="1" applyFill="1" applyBorder="1"/>
    <xf numFmtId="165" fontId="9" fillId="4" borderId="1" xfId="0" applyNumberFormat="1" applyFont="1" applyFill="1" applyBorder="1" applyAlignment="1" applyProtection="1">
      <alignment wrapText="1"/>
    </xf>
    <xf numFmtId="164" fontId="9" fillId="4" borderId="1" xfId="0" applyNumberFormat="1" applyFont="1" applyFill="1" applyBorder="1" applyAlignment="1" applyProtection="1">
      <alignment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/>
    <xf numFmtId="164" fontId="9" fillId="5" borderId="1" xfId="0" applyNumberFormat="1" applyFont="1" applyFill="1" applyBorder="1" applyAlignment="1" applyProtection="1">
      <alignment wrapText="1"/>
    </xf>
    <xf numFmtId="0" fontId="13" fillId="9" borderId="1" xfId="0" applyFont="1" applyFill="1" applyBorder="1" applyAlignment="1">
      <alignment horizontal="right" vertical="center" wrapText="1"/>
    </xf>
    <xf numFmtId="0" fontId="9" fillId="9" borderId="1" xfId="0" applyNumberFormat="1" applyFont="1" applyFill="1" applyBorder="1" applyAlignment="1" applyProtection="1">
      <alignment horizontal="right" wrapText="1"/>
    </xf>
    <xf numFmtId="164" fontId="9" fillId="9" borderId="1" xfId="0" applyNumberFormat="1" applyFont="1" applyFill="1" applyBorder="1" applyAlignment="1" applyProtection="1">
      <alignment wrapText="1"/>
    </xf>
    <xf numFmtId="0" fontId="13" fillId="9" borderId="1" xfId="0" applyNumberFormat="1" applyFont="1" applyFill="1" applyBorder="1" applyAlignment="1" applyProtection="1">
      <alignment wrapText="1"/>
    </xf>
    <xf numFmtId="0" fontId="10" fillId="9" borderId="1" xfId="0" applyFont="1" applyFill="1" applyBorder="1"/>
    <xf numFmtId="0" fontId="13" fillId="8" borderId="1" xfId="0" applyFont="1" applyFill="1" applyBorder="1" applyAlignment="1">
      <alignment horizontal="right" vertical="center" wrapText="1"/>
    </xf>
    <xf numFmtId="0" fontId="13" fillId="8" borderId="1" xfId="0" applyNumberFormat="1" applyFont="1" applyFill="1" applyBorder="1" applyAlignment="1" applyProtection="1">
      <alignment wrapText="1"/>
    </xf>
    <xf numFmtId="0" fontId="10" fillId="8" borderId="1" xfId="0" applyFont="1" applyFill="1" applyBorder="1"/>
    <xf numFmtId="0" fontId="11" fillId="0" borderId="1" xfId="0" applyFont="1" applyFill="1" applyBorder="1" applyAlignment="1">
      <alignment vertical="center" wrapText="1"/>
    </xf>
    <xf numFmtId="164" fontId="12" fillId="0" borderId="1" xfId="0" applyNumberFormat="1" applyFont="1" applyFill="1" applyBorder="1" applyAlignment="1">
      <alignment vertical="center" wrapText="1"/>
    </xf>
    <xf numFmtId="164" fontId="9" fillId="4" borderId="1" xfId="0" applyNumberFormat="1" applyFont="1" applyFill="1" applyBorder="1" applyAlignment="1">
      <alignment horizontal="right" vertical="center" wrapText="1"/>
    </xf>
    <xf numFmtId="164" fontId="9" fillId="4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center" wrapText="1"/>
    </xf>
    <xf numFmtId="16" fontId="13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164" fontId="13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wrapText="1"/>
    </xf>
    <xf numFmtId="6" fontId="17" fillId="0" borderId="1" xfId="0" applyNumberFormat="1" applyFont="1" applyBorder="1" applyAlignment="1">
      <alignment horizontal="right" wrapText="1"/>
    </xf>
    <xf numFmtId="0" fontId="18" fillId="2" borderId="1" xfId="0" applyFont="1" applyFill="1" applyBorder="1" applyAlignment="1">
      <alignment horizontal="center"/>
    </xf>
    <xf numFmtId="6" fontId="17" fillId="0" borderId="1" xfId="0" applyNumberFormat="1" applyFont="1" applyBorder="1" applyAlignment="1">
      <alignment horizontal="right"/>
    </xf>
    <xf numFmtId="0" fontId="13" fillId="0" borderId="1" xfId="0" applyFont="1" applyFill="1" applyBorder="1" applyAlignment="1">
      <alignment horizontal="right" vertical="center"/>
    </xf>
    <xf numFmtId="0" fontId="13" fillId="0" borderId="1" xfId="0" applyNumberFormat="1" applyFont="1" applyFill="1" applyBorder="1" applyAlignment="1" applyProtection="1"/>
    <xf numFmtId="164" fontId="13" fillId="0" borderId="1" xfId="0" applyNumberFormat="1" applyFont="1" applyFill="1" applyBorder="1" applyAlignment="1" applyProtection="1"/>
    <xf numFmtId="6" fontId="17" fillId="0" borderId="1" xfId="0" applyNumberFormat="1" applyFont="1" applyFill="1" applyBorder="1" applyAlignment="1">
      <alignment horizontal="right"/>
    </xf>
    <xf numFmtId="16" fontId="13" fillId="0" borderId="1" xfId="0" applyNumberFormat="1" applyFont="1" applyFill="1" applyBorder="1" applyAlignment="1">
      <alignment horizontal="right" vertical="center"/>
    </xf>
    <xf numFmtId="6" fontId="17" fillId="0" borderId="1" xfId="0" applyNumberFormat="1" applyFont="1" applyFill="1" applyBorder="1" applyAlignment="1">
      <alignment horizontal="right" wrapText="1"/>
    </xf>
    <xf numFmtId="0" fontId="10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0" fontId="9" fillId="8" borderId="1" xfId="0" applyNumberFormat="1" applyFont="1" applyFill="1" applyBorder="1" applyAlignment="1" applyProtection="1">
      <alignment horizontal="right"/>
    </xf>
    <xf numFmtId="164" fontId="9" fillId="8" borderId="1" xfId="0" applyNumberFormat="1" applyFont="1" applyFill="1" applyBorder="1" applyAlignment="1" applyProtection="1"/>
    <xf numFmtId="164" fontId="19" fillId="0" borderId="1" xfId="0" applyNumberFormat="1" applyFont="1" applyBorder="1"/>
    <xf numFmtId="6" fontId="10" fillId="0" borderId="1" xfId="0" applyNumberFormat="1" applyFont="1" applyBorder="1"/>
    <xf numFmtId="0" fontId="9" fillId="4" borderId="1" xfId="0" applyNumberFormat="1" applyFont="1" applyFill="1" applyBorder="1" applyAlignment="1" applyProtection="1">
      <alignment horizontal="right" wrapText="1"/>
    </xf>
    <xf numFmtId="164" fontId="9" fillId="4" borderId="1" xfId="0" applyNumberFormat="1" applyFont="1" applyFill="1" applyBorder="1" applyAlignment="1" applyProtection="1"/>
    <xf numFmtId="0" fontId="9" fillId="5" borderId="1" xfId="0" applyNumberFormat="1" applyFont="1" applyFill="1" applyBorder="1" applyAlignment="1" applyProtection="1">
      <alignment horizontal="right" wrapText="1"/>
    </xf>
    <xf numFmtId="164" fontId="9" fillId="5" borderId="1" xfId="0" applyNumberFormat="1" applyFont="1" applyFill="1" applyBorder="1" applyAlignment="1" applyProtection="1"/>
    <xf numFmtId="164" fontId="13" fillId="5" borderId="1" xfId="0" applyNumberFormat="1" applyFont="1" applyFill="1" applyBorder="1" applyAlignment="1" applyProtection="1"/>
    <xf numFmtId="164" fontId="13" fillId="4" borderId="1" xfId="0" applyNumberFormat="1" applyFont="1" applyFill="1" applyBorder="1" applyAlignment="1">
      <alignment vertical="center" wrapText="1"/>
    </xf>
    <xf numFmtId="0" fontId="9" fillId="2" borderId="1" xfId="0" applyNumberFormat="1" applyFont="1" applyFill="1" applyBorder="1" applyAlignment="1" applyProtection="1">
      <alignment horizontal="right" wrapText="1"/>
    </xf>
    <xf numFmtId="164" fontId="13" fillId="0" borderId="1" xfId="0" applyNumberFormat="1" applyFont="1" applyFill="1" applyBorder="1" applyAlignment="1">
      <alignment vertical="center" wrapText="1"/>
    </xf>
    <xf numFmtId="164" fontId="9" fillId="0" borderId="1" xfId="0" applyNumberFormat="1" applyFont="1" applyFill="1" applyBorder="1" applyAlignment="1" applyProtection="1">
      <alignment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NumberFormat="1" applyFont="1" applyFill="1" applyBorder="1" applyAlignment="1" applyProtection="1">
      <alignment wrapText="1"/>
    </xf>
    <xf numFmtId="164" fontId="20" fillId="0" borderId="1" xfId="0" applyNumberFormat="1" applyFont="1" applyFill="1" applyBorder="1" applyAlignment="1" applyProtection="1">
      <alignment wrapText="1"/>
    </xf>
    <xf numFmtId="164" fontId="14" fillId="0" borderId="1" xfId="0" applyNumberFormat="1" applyFont="1" applyFill="1" applyBorder="1" applyAlignment="1" applyProtection="1">
      <alignment wrapText="1"/>
    </xf>
    <xf numFmtId="0" fontId="9" fillId="0" borderId="1" xfId="0" applyNumberFormat="1" applyFont="1" applyFill="1" applyBorder="1" applyAlignment="1" applyProtection="1">
      <alignment horizontal="right" wrapText="1"/>
    </xf>
    <xf numFmtId="0" fontId="9" fillId="4" borderId="1" xfId="0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 wrapText="1"/>
    </xf>
    <xf numFmtId="164" fontId="10" fillId="0" borderId="1" xfId="0" applyNumberFormat="1" applyFont="1" applyFill="1" applyBorder="1"/>
    <xf numFmtId="0" fontId="11" fillId="0" borderId="1" xfId="0" applyFont="1" applyFill="1" applyBorder="1" applyAlignment="1">
      <alignment vertical="center"/>
    </xf>
    <xf numFmtId="164" fontId="13" fillId="0" borderId="1" xfId="0" applyNumberFormat="1" applyFont="1" applyFill="1" applyBorder="1" applyAlignment="1"/>
    <xf numFmtId="164" fontId="20" fillId="0" borderId="1" xfId="0" applyNumberFormat="1" applyFont="1" applyBorder="1" applyAlignment="1"/>
    <xf numFmtId="164" fontId="10" fillId="0" borderId="1" xfId="0" applyNumberFormat="1" applyFont="1" applyBorder="1" applyAlignment="1"/>
    <xf numFmtId="4" fontId="21" fillId="0" borderId="1" xfId="0" applyNumberFormat="1" applyFont="1" applyBorder="1"/>
    <xf numFmtId="0" fontId="18" fillId="0" borderId="1" xfId="0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right" vertical="center" wrapText="1"/>
    </xf>
    <xf numFmtId="164" fontId="22" fillId="0" borderId="1" xfId="0" applyNumberFormat="1" applyFont="1" applyFill="1" applyBorder="1"/>
    <xf numFmtId="0" fontId="10" fillId="0" borderId="1" xfId="0" applyFont="1" applyFill="1" applyBorder="1" applyAlignment="1">
      <alignment wrapText="1"/>
    </xf>
    <xf numFmtId="0" fontId="10" fillId="2" borderId="1" xfId="0" applyFont="1" applyFill="1" applyBorder="1"/>
    <xf numFmtId="164" fontId="12" fillId="0" borderId="1" xfId="0" applyNumberFormat="1" applyFont="1" applyFill="1" applyBorder="1" applyAlignment="1">
      <alignment vertical="center"/>
    </xf>
    <xf numFmtId="164" fontId="23" fillId="0" borderId="1" xfId="0" applyNumberFormat="1" applyFont="1" applyFill="1" applyBorder="1" applyAlignment="1" applyProtection="1"/>
    <xf numFmtId="0" fontId="11" fillId="2" borderId="1" xfId="0" applyFont="1" applyFill="1" applyBorder="1" applyAlignment="1">
      <alignment horizontal="left" vertical="center" wrapText="1"/>
    </xf>
    <xf numFmtId="0" fontId="20" fillId="0" borderId="0" xfId="0" applyFont="1"/>
    <xf numFmtId="0" fontId="9" fillId="8" borderId="1" xfId="0" applyNumberFormat="1" applyFont="1" applyFill="1" applyBorder="1" applyAlignment="1" applyProtection="1">
      <alignment horizontal="left" wrapText="1"/>
    </xf>
    <xf numFmtId="164" fontId="9" fillId="8" borderId="1" xfId="0" applyNumberFormat="1" applyFont="1" applyFill="1" applyBorder="1" applyAlignment="1" applyProtection="1">
      <alignment horizontal="right" wrapText="1"/>
    </xf>
    <xf numFmtId="0" fontId="9" fillId="0" borderId="1" xfId="0" applyNumberFormat="1" applyFont="1" applyFill="1" applyBorder="1" applyAlignment="1" applyProtection="1">
      <alignment horizontal="left" wrapText="1"/>
    </xf>
    <xf numFmtId="164" fontId="9" fillId="6" borderId="1" xfId="0" applyNumberFormat="1" applyFont="1" applyFill="1" applyBorder="1" applyAlignment="1" applyProtection="1">
      <alignment wrapText="1"/>
    </xf>
    <xf numFmtId="164" fontId="24" fillId="8" borderId="1" xfId="0" applyNumberFormat="1" applyFont="1" applyFill="1" applyBorder="1" applyAlignment="1" applyProtection="1">
      <alignment wrapText="1"/>
    </xf>
    <xf numFmtId="0" fontId="20" fillId="0" borderId="0" xfId="0" applyFont="1" applyBorder="1"/>
    <xf numFmtId="0" fontId="20" fillId="0" borderId="0" xfId="0" applyFont="1" applyBorder="1" applyAlignment="1">
      <alignment wrapText="1"/>
    </xf>
    <xf numFmtId="164" fontId="10" fillId="2" borderId="1" xfId="0" applyNumberFormat="1" applyFont="1" applyFill="1" applyBorder="1"/>
    <xf numFmtId="164" fontId="9" fillId="9" borderId="1" xfId="0" applyNumberFormat="1" applyFont="1" applyFill="1" applyBorder="1" applyAlignment="1" applyProtection="1">
      <alignment horizontal="right" wrapText="1"/>
    </xf>
    <xf numFmtId="0" fontId="20" fillId="9" borderId="0" xfId="0" applyFont="1" applyFill="1"/>
    <xf numFmtId="0" fontId="20" fillId="9" borderId="0" xfId="0" applyFont="1" applyFill="1" applyBorder="1" applyAlignment="1">
      <alignment wrapText="1"/>
    </xf>
    <xf numFmtId="0" fontId="20" fillId="9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8"/>
  <sheetViews>
    <sheetView tabSelected="1" workbookViewId="0">
      <pane ySplit="1" topLeftCell="A2" activePane="bottomLeft" state="frozen"/>
      <selection pane="bottomLeft" activeCell="O95" sqref="O95"/>
    </sheetView>
  </sheetViews>
  <sheetFormatPr defaultRowHeight="15"/>
  <cols>
    <col min="1" max="1" width="19" style="89" customWidth="1"/>
    <col min="2" max="2" width="38.140625" style="89" customWidth="1"/>
    <col min="3" max="3" width="23" style="98" customWidth="1"/>
    <col min="4" max="4" width="20.28515625" style="89" hidden="1" customWidth="1"/>
    <col min="5" max="5" width="22.5703125" style="89" hidden="1" customWidth="1"/>
    <col min="6" max="6" width="40.5703125" style="89" hidden="1" customWidth="1"/>
    <col min="7" max="7" width="21" style="89" hidden="1" customWidth="1"/>
    <col min="8" max="8" width="9.140625" style="89" hidden="1" customWidth="1"/>
    <col min="9" max="9" width="33" style="89" hidden="1" customWidth="1"/>
    <col min="10" max="10" width="20.140625" style="89" hidden="1" customWidth="1"/>
    <col min="11" max="11" width="0" style="89" hidden="1" customWidth="1"/>
    <col min="12" max="12" width="23.5703125" style="89" hidden="1" customWidth="1"/>
    <col min="13" max="13" width="11.85546875" style="89" hidden="1" customWidth="1"/>
    <col min="14" max="14" width="0" style="89" hidden="1" customWidth="1"/>
    <col min="15" max="15" width="31.140625" style="89" customWidth="1"/>
    <col min="16" max="16384" width="9.140625" style="89"/>
  </cols>
  <sheetData>
    <row r="1" spans="1:15" ht="15.75">
      <c r="A1" s="86" t="s">
        <v>0</v>
      </c>
      <c r="B1" s="87" t="s">
        <v>1</v>
      </c>
      <c r="C1" s="88" t="s">
        <v>36</v>
      </c>
      <c r="D1" s="88" t="s">
        <v>2</v>
      </c>
      <c r="E1" s="88" t="s">
        <v>3</v>
      </c>
      <c r="F1" s="87" t="s">
        <v>4</v>
      </c>
      <c r="O1" s="89" t="s">
        <v>4</v>
      </c>
    </row>
    <row r="2" spans="1:15" ht="15.75">
      <c r="A2" s="90" t="s">
        <v>129</v>
      </c>
      <c r="B2" s="90"/>
      <c r="C2" s="91"/>
      <c r="D2" s="91"/>
      <c r="E2" s="91"/>
      <c r="F2" s="92"/>
    </row>
    <row r="3" spans="1:15" ht="15.75">
      <c r="A3" s="93">
        <v>41310</v>
      </c>
      <c r="B3" s="94" t="s">
        <v>134</v>
      </c>
      <c r="C3" s="95">
        <v>100000</v>
      </c>
      <c r="D3" s="96">
        <v>24750</v>
      </c>
      <c r="E3" s="96">
        <v>10750</v>
      </c>
      <c r="F3" s="97"/>
    </row>
    <row r="4" spans="1:15" ht="15.75">
      <c r="A4" s="93">
        <v>41355</v>
      </c>
      <c r="B4" s="94" t="s">
        <v>9</v>
      </c>
      <c r="C4" s="95">
        <v>175000</v>
      </c>
      <c r="D4" s="96">
        <v>10000</v>
      </c>
      <c r="E4" s="96">
        <v>0</v>
      </c>
      <c r="F4" s="97"/>
      <c r="G4" s="98" t="s">
        <v>55</v>
      </c>
    </row>
    <row r="5" spans="1:15" ht="15.75">
      <c r="A5" s="99"/>
      <c r="B5" s="94" t="s">
        <v>128</v>
      </c>
      <c r="C5" s="95">
        <v>35000</v>
      </c>
      <c r="D5" s="96">
        <v>0</v>
      </c>
      <c r="E5" s="96">
        <v>0</v>
      </c>
      <c r="F5" s="97"/>
      <c r="G5" s="96"/>
    </row>
    <row r="6" spans="1:15" ht="15.75">
      <c r="A6" s="99"/>
      <c r="B6" s="100"/>
      <c r="C6" s="96"/>
      <c r="D6" s="96"/>
      <c r="E6" s="96"/>
      <c r="F6" s="97"/>
      <c r="G6" s="96"/>
    </row>
    <row r="7" spans="1:15" ht="15.75">
      <c r="A7" s="99"/>
      <c r="B7" s="101" t="s">
        <v>131</v>
      </c>
      <c r="C7" s="102">
        <f>SUM(C3:C5)</f>
        <v>310000</v>
      </c>
      <c r="D7" s="103">
        <f t="shared" ref="D7:E7" si="0">SUM(D3:D5)</f>
        <v>34750</v>
      </c>
      <c r="E7" s="103">
        <f t="shared" si="0"/>
        <v>10750</v>
      </c>
      <c r="F7" s="97"/>
    </row>
    <row r="8" spans="1:15" ht="15.75">
      <c r="A8" s="99"/>
      <c r="B8" s="101" t="s">
        <v>133</v>
      </c>
      <c r="C8" s="95">
        <v>411032</v>
      </c>
      <c r="D8" s="104">
        <f>SUM(C9+D7)</f>
        <v>755782</v>
      </c>
      <c r="E8" s="105">
        <f>SUM(E7+C9)</f>
        <v>731782</v>
      </c>
      <c r="F8" s="97"/>
    </row>
    <row r="9" spans="1:15" s="107" customFormat="1" ht="15.75">
      <c r="A9" s="106"/>
      <c r="B9" s="101" t="s">
        <v>127</v>
      </c>
      <c r="C9" s="95">
        <f>SUM(C7+C8)</f>
        <v>721032</v>
      </c>
      <c r="F9" s="100"/>
    </row>
    <row r="10" spans="1:15" ht="15.75">
      <c r="A10" s="99"/>
      <c r="B10" s="101" t="s">
        <v>124</v>
      </c>
      <c r="C10" s="95">
        <v>135000</v>
      </c>
      <c r="D10" s="108"/>
      <c r="E10" s="108">
        <v>150000</v>
      </c>
      <c r="F10" s="97"/>
    </row>
    <row r="11" spans="1:15" ht="15.75">
      <c r="A11" s="99"/>
      <c r="B11" s="101" t="s">
        <v>132</v>
      </c>
      <c r="C11" s="95">
        <v>42000</v>
      </c>
      <c r="D11" s="108"/>
      <c r="E11" s="108">
        <v>42000</v>
      </c>
      <c r="F11" s="97"/>
      <c r="O11" s="89" t="s">
        <v>126</v>
      </c>
    </row>
    <row r="12" spans="1:15" ht="15.75">
      <c r="A12" s="99"/>
      <c r="B12" s="101" t="s">
        <v>63</v>
      </c>
      <c r="C12" s="178" t="s">
        <v>122</v>
      </c>
      <c r="D12" s="108"/>
      <c r="E12" s="108"/>
      <c r="F12" s="97"/>
    </row>
    <row r="13" spans="1:15" s="113" customFormat="1" ht="18.75" customHeight="1">
      <c r="A13" s="109"/>
      <c r="B13" s="110"/>
      <c r="C13" s="111"/>
      <c r="D13" s="111"/>
      <c r="E13" s="111">
        <v>0</v>
      </c>
      <c r="F13" s="112"/>
    </row>
    <row r="14" spans="1:15" s="116" customFormat="1" ht="15.75">
      <c r="A14" s="114"/>
      <c r="B14" s="101" t="s">
        <v>52</v>
      </c>
      <c r="C14" s="95">
        <f>SUM(C9-C10-C11)</f>
        <v>544032</v>
      </c>
      <c r="D14" s="95"/>
      <c r="E14" s="95">
        <f>SUM(E8-E10--E11-E13)</f>
        <v>623782</v>
      </c>
      <c r="F14" s="115"/>
    </row>
    <row r="15" spans="1:15" ht="15.75" hidden="1">
      <c r="A15" s="90" t="s">
        <v>11</v>
      </c>
      <c r="B15" s="90"/>
      <c r="C15" s="91"/>
      <c r="D15" s="91"/>
      <c r="E15" s="91"/>
      <c r="F15" s="92"/>
    </row>
    <row r="16" spans="1:15" s="107" customFormat="1" ht="15.75" hidden="1">
      <c r="A16" s="117"/>
      <c r="B16" s="117"/>
      <c r="C16" s="118"/>
      <c r="D16" s="119" t="s">
        <v>39</v>
      </c>
      <c r="E16" s="120">
        <v>204000</v>
      </c>
      <c r="F16" s="121"/>
      <c r="I16" s="122" t="s">
        <v>83</v>
      </c>
      <c r="J16" s="122"/>
      <c r="K16" s="89"/>
      <c r="L16" s="89"/>
      <c r="M16" s="89"/>
    </row>
    <row r="17" spans="1:13" ht="15.75" hidden="1">
      <c r="A17" s="123">
        <v>40644</v>
      </c>
      <c r="B17" s="124" t="s">
        <v>12</v>
      </c>
      <c r="C17" s="125">
        <v>53000</v>
      </c>
      <c r="D17" s="125">
        <v>53000</v>
      </c>
      <c r="E17" s="125">
        <v>53000</v>
      </c>
      <c r="F17" s="126"/>
      <c r="G17" s="98"/>
      <c r="I17" s="127" t="s">
        <v>84</v>
      </c>
      <c r="J17" s="128">
        <v>204000</v>
      </c>
      <c r="L17" s="129" t="s">
        <v>85</v>
      </c>
      <c r="M17" s="129"/>
    </row>
    <row r="18" spans="1:13" ht="15.75" hidden="1">
      <c r="A18" s="124"/>
      <c r="B18" s="124" t="s">
        <v>61</v>
      </c>
      <c r="C18" s="125"/>
      <c r="D18" s="125"/>
      <c r="E18" s="125"/>
      <c r="F18" s="126"/>
      <c r="G18" s="98"/>
      <c r="I18" s="127" t="s">
        <v>86</v>
      </c>
      <c r="J18" s="128">
        <v>410000</v>
      </c>
      <c r="L18" s="127" t="s">
        <v>87</v>
      </c>
      <c r="M18" s="130">
        <v>305576</v>
      </c>
    </row>
    <row r="19" spans="1:13" ht="30" hidden="1" customHeight="1">
      <c r="A19" s="131" t="s">
        <v>92</v>
      </c>
      <c r="B19" s="132" t="s">
        <v>68</v>
      </c>
      <c r="C19" s="133">
        <v>28500</v>
      </c>
      <c r="D19" s="133">
        <v>28500</v>
      </c>
      <c r="E19" s="133">
        <v>28500</v>
      </c>
      <c r="F19" s="100"/>
      <c r="G19" s="98"/>
      <c r="I19" s="127" t="s">
        <v>88</v>
      </c>
      <c r="J19" s="128">
        <v>104000</v>
      </c>
      <c r="L19" s="127" t="s">
        <v>77</v>
      </c>
      <c r="M19" s="134">
        <v>150000</v>
      </c>
    </row>
    <row r="20" spans="1:13" ht="32.25" hidden="1" customHeight="1">
      <c r="A20" s="135">
        <v>40710</v>
      </c>
      <c r="B20" s="132" t="s">
        <v>66</v>
      </c>
      <c r="C20" s="133">
        <v>90000</v>
      </c>
      <c r="D20" s="133">
        <v>90000</v>
      </c>
      <c r="E20" s="133">
        <v>90000</v>
      </c>
      <c r="F20" s="97" t="s">
        <v>15</v>
      </c>
      <c r="G20" s="98"/>
      <c r="I20" s="127" t="s">
        <v>53</v>
      </c>
      <c r="J20" s="128">
        <v>306000</v>
      </c>
      <c r="L20" s="127" t="s">
        <v>89</v>
      </c>
      <c r="M20" s="130">
        <v>30000</v>
      </c>
    </row>
    <row r="21" spans="1:13" ht="27.75" hidden="1" customHeight="1">
      <c r="A21" s="131"/>
      <c r="B21" s="132" t="s">
        <v>69</v>
      </c>
      <c r="C21" s="133">
        <v>25000</v>
      </c>
      <c r="D21" s="133">
        <v>5000</v>
      </c>
      <c r="E21" s="133">
        <v>5000</v>
      </c>
      <c r="F21" s="97" t="s">
        <v>64</v>
      </c>
      <c r="G21" s="98"/>
      <c r="I21" s="127" t="s">
        <v>77</v>
      </c>
      <c r="J21" s="136">
        <v>150000</v>
      </c>
      <c r="L21" s="127" t="s">
        <v>90</v>
      </c>
      <c r="M21" s="130">
        <v>10000</v>
      </c>
    </row>
    <row r="22" spans="1:13" ht="15.75" hidden="1">
      <c r="A22" s="131"/>
      <c r="B22" s="132" t="s">
        <v>71</v>
      </c>
      <c r="C22" s="133">
        <v>5000</v>
      </c>
      <c r="D22" s="133">
        <v>5000</v>
      </c>
      <c r="E22" s="133">
        <v>5000</v>
      </c>
      <c r="F22" s="97"/>
      <c r="G22" s="98"/>
      <c r="I22" s="127" t="s">
        <v>89</v>
      </c>
      <c r="J22" s="128">
        <v>30000</v>
      </c>
      <c r="L22" s="137" t="s">
        <v>56</v>
      </c>
      <c r="M22" s="130">
        <f>SUM(M18:M21)</f>
        <v>495576</v>
      </c>
    </row>
    <row r="23" spans="1:13" ht="27.75" hidden="1" customHeight="1">
      <c r="A23" s="135">
        <v>40714</v>
      </c>
      <c r="B23" s="132" t="s">
        <v>59</v>
      </c>
      <c r="C23" s="133">
        <v>220200</v>
      </c>
      <c r="D23" s="133">
        <v>220200</v>
      </c>
      <c r="E23" s="133">
        <v>220200</v>
      </c>
      <c r="F23" s="97"/>
      <c r="G23" s="98"/>
      <c r="I23" s="127" t="s">
        <v>91</v>
      </c>
      <c r="J23" s="128">
        <v>10000</v>
      </c>
      <c r="L23" s="137" t="s">
        <v>79</v>
      </c>
      <c r="M23" s="138">
        <v>154000</v>
      </c>
    </row>
    <row r="24" spans="1:13" ht="35.25" hidden="1" customHeight="1" thickBot="1">
      <c r="A24" s="131"/>
      <c r="B24" s="139" t="s">
        <v>17</v>
      </c>
      <c r="C24" s="140">
        <f>SUM(C17:C23)</f>
        <v>421700</v>
      </c>
      <c r="D24" s="140">
        <f>SUM(D17:D23)</f>
        <v>401700</v>
      </c>
      <c r="E24" s="140">
        <f>SUM(E17:E23)</f>
        <v>401700</v>
      </c>
      <c r="F24" s="97"/>
      <c r="G24" s="141"/>
      <c r="I24" s="137" t="s">
        <v>78</v>
      </c>
      <c r="J24" s="128">
        <f>SUM(J20:J23)</f>
        <v>496000</v>
      </c>
      <c r="L24" s="137" t="s">
        <v>80</v>
      </c>
      <c r="M24" s="142">
        <f>SUM(M22-M23)</f>
        <v>341576</v>
      </c>
    </row>
    <row r="25" spans="1:13" ht="15.75" hidden="1">
      <c r="A25" s="131"/>
      <c r="B25" s="143" t="s">
        <v>53</v>
      </c>
      <c r="C25" s="144">
        <f>SUM(C24+E16)</f>
        <v>625700</v>
      </c>
      <c r="D25" s="144">
        <f>SUM(D24+E16)</f>
        <v>605700</v>
      </c>
      <c r="E25" s="144">
        <f>SUM(E24+E16)</f>
        <v>605700</v>
      </c>
      <c r="F25" s="97"/>
      <c r="I25" s="137" t="s">
        <v>79</v>
      </c>
      <c r="J25" s="138">
        <v>154000</v>
      </c>
    </row>
    <row r="26" spans="1:13" ht="29.25" hidden="1" customHeight="1" thickBot="1">
      <c r="A26" s="131"/>
      <c r="B26" s="145" t="s">
        <v>82</v>
      </c>
      <c r="C26" s="146"/>
      <c r="D26" s="147"/>
      <c r="E26" s="146">
        <v>263898</v>
      </c>
      <c r="F26" s="97"/>
      <c r="I26" s="137" t="s">
        <v>80</v>
      </c>
      <c r="J26" s="98">
        <f>SUM(J24-J25)</f>
        <v>342000</v>
      </c>
    </row>
    <row r="27" spans="1:13" s="107" customFormat="1" ht="15.75" hidden="1">
      <c r="A27" s="117" t="s">
        <v>18</v>
      </c>
      <c r="B27" s="143" t="s">
        <v>52</v>
      </c>
      <c r="C27" s="148"/>
      <c r="D27" s="120"/>
      <c r="E27" s="120">
        <f>SUM(E25-E26)</f>
        <v>341802</v>
      </c>
      <c r="F27" s="121"/>
    </row>
    <row r="28" spans="1:13" ht="15.75" hidden="1">
      <c r="A28" s="90" t="s">
        <v>18</v>
      </c>
      <c r="B28" s="149"/>
      <c r="C28" s="91"/>
      <c r="D28" s="91"/>
      <c r="E28" s="91"/>
      <c r="F28" s="92"/>
    </row>
    <row r="29" spans="1:13" s="107" customFormat="1" ht="15.75" hidden="1">
      <c r="A29" s="99" t="s">
        <v>22</v>
      </c>
      <c r="B29" s="126" t="s">
        <v>49</v>
      </c>
      <c r="C29" s="150"/>
      <c r="D29" s="150"/>
      <c r="E29" s="150"/>
      <c r="F29" s="126"/>
    </row>
    <row r="30" spans="1:13" ht="15.75" hidden="1">
      <c r="A30" s="99" t="s">
        <v>19</v>
      </c>
      <c r="B30" s="97" t="s">
        <v>20</v>
      </c>
      <c r="C30" s="96">
        <v>40000</v>
      </c>
      <c r="D30" s="96"/>
      <c r="E30" s="96"/>
      <c r="F30" s="97" t="s">
        <v>21</v>
      </c>
    </row>
    <row r="31" spans="1:13" ht="15.75" hidden="1">
      <c r="A31" s="99" t="s">
        <v>22</v>
      </c>
      <c r="B31" s="97" t="s">
        <v>23</v>
      </c>
      <c r="C31" s="96">
        <v>75000</v>
      </c>
      <c r="D31" s="96"/>
      <c r="E31" s="96"/>
      <c r="F31" s="97" t="s">
        <v>24</v>
      </c>
    </row>
    <row r="32" spans="1:13" ht="15.75" hidden="1">
      <c r="A32" s="99" t="s">
        <v>25</v>
      </c>
      <c r="B32" s="97" t="s">
        <v>26</v>
      </c>
      <c r="C32" s="96">
        <v>35000</v>
      </c>
      <c r="D32" s="96"/>
      <c r="E32" s="96"/>
      <c r="F32" s="97"/>
    </row>
    <row r="33" spans="1:10" ht="15.75" hidden="1">
      <c r="A33" s="99"/>
      <c r="B33" s="97"/>
      <c r="C33" s="151">
        <f>SUM(C29:C32)</f>
        <v>150000</v>
      </c>
      <c r="D33" s="96"/>
      <c r="E33" s="96"/>
      <c r="F33" s="97"/>
    </row>
    <row r="34" spans="1:10" ht="15.75" hidden="1">
      <c r="A34" s="90" t="s">
        <v>27</v>
      </c>
      <c r="B34" s="90"/>
      <c r="C34" s="91"/>
      <c r="D34" s="91"/>
      <c r="E34" s="91"/>
      <c r="F34" s="92"/>
    </row>
    <row r="35" spans="1:10" ht="15.75" hidden="1">
      <c r="A35" s="99" t="s">
        <v>28</v>
      </c>
      <c r="B35" s="97" t="s">
        <v>20</v>
      </c>
      <c r="C35" s="96">
        <v>35000</v>
      </c>
      <c r="D35" s="96"/>
      <c r="E35" s="96"/>
      <c r="F35" s="97" t="s">
        <v>29</v>
      </c>
    </row>
    <row r="36" spans="1:10" ht="15.75" hidden="1">
      <c r="A36" s="99" t="s">
        <v>30</v>
      </c>
      <c r="B36" s="97" t="s">
        <v>31</v>
      </c>
      <c r="C36" s="96">
        <v>75000</v>
      </c>
      <c r="D36" s="96"/>
      <c r="E36" s="96"/>
      <c r="F36" s="97" t="s">
        <v>32</v>
      </c>
    </row>
    <row r="37" spans="1:10" ht="31.5" hidden="1">
      <c r="A37" s="152" t="s">
        <v>33</v>
      </c>
      <c r="B37" s="153" t="s">
        <v>34</v>
      </c>
      <c r="C37" s="154">
        <v>50000</v>
      </c>
      <c r="D37" s="154"/>
      <c r="E37" s="154"/>
      <c r="F37" s="153"/>
    </row>
    <row r="38" spans="1:10" ht="15.75" hidden="1">
      <c r="A38" s="152"/>
      <c r="B38" s="153"/>
      <c r="C38" s="155">
        <f>SUM(C35:C37)</f>
        <v>160000</v>
      </c>
      <c r="D38" s="154"/>
      <c r="E38" s="154"/>
      <c r="F38" s="153"/>
    </row>
    <row r="39" spans="1:10" ht="15.75" hidden="1">
      <c r="A39" s="106"/>
      <c r="B39" s="156" t="s">
        <v>35</v>
      </c>
      <c r="C39" s="151">
        <f>SUM(C38+C33+C24+C8)</f>
        <v>1142732</v>
      </c>
      <c r="D39" s="151"/>
      <c r="E39" s="151">
        <v>0</v>
      </c>
      <c r="F39" s="100"/>
    </row>
    <row r="40" spans="1:10" ht="15.75" hidden="1">
      <c r="A40" s="152"/>
      <c r="B40" s="153"/>
      <c r="C40" s="154"/>
      <c r="D40" s="154"/>
      <c r="E40" s="154"/>
      <c r="F40" s="153"/>
    </row>
    <row r="41" spans="1:10" ht="15.75" hidden="1">
      <c r="A41" s="90" t="s">
        <v>18</v>
      </c>
      <c r="B41" s="90"/>
      <c r="C41" s="91"/>
      <c r="D41" s="91"/>
      <c r="E41" s="91"/>
      <c r="F41" s="92"/>
    </row>
    <row r="42" spans="1:10" s="107" customFormat="1" ht="15.75" hidden="1">
      <c r="A42" s="117"/>
      <c r="B42" s="117"/>
      <c r="C42" s="118"/>
      <c r="D42" s="119" t="s">
        <v>39</v>
      </c>
      <c r="E42" s="120">
        <v>345000</v>
      </c>
      <c r="F42" s="121"/>
    </row>
    <row r="43" spans="1:10" s="107" customFormat="1" ht="15.75" hidden="1">
      <c r="A43" s="117"/>
      <c r="B43" s="157" t="s">
        <v>1</v>
      </c>
      <c r="C43" s="120" t="s">
        <v>101</v>
      </c>
      <c r="D43" s="119" t="s">
        <v>102</v>
      </c>
      <c r="E43" s="120" t="s">
        <v>103</v>
      </c>
      <c r="F43" s="121"/>
      <c r="I43" s="129" t="s">
        <v>110</v>
      </c>
      <c r="J43" s="129"/>
    </row>
    <row r="44" spans="1:10" s="107" customFormat="1" ht="15.75" hidden="1">
      <c r="A44" s="117"/>
      <c r="B44" s="126" t="s">
        <v>97</v>
      </c>
      <c r="C44" s="158">
        <v>4000</v>
      </c>
      <c r="D44" s="159">
        <v>0</v>
      </c>
      <c r="E44" s="158">
        <v>4000</v>
      </c>
      <c r="F44" s="121"/>
      <c r="I44" s="127" t="s">
        <v>104</v>
      </c>
      <c r="J44" s="160">
        <v>345000</v>
      </c>
    </row>
    <row r="45" spans="1:10" s="107" customFormat="1" ht="15.75" hidden="1">
      <c r="A45" s="161"/>
      <c r="B45" s="124" t="s">
        <v>58</v>
      </c>
      <c r="C45" s="162">
        <f>SUM(D45:E45)</f>
        <v>20500</v>
      </c>
      <c r="D45" s="162">
        <v>10500</v>
      </c>
      <c r="E45" s="162">
        <v>10000</v>
      </c>
      <c r="F45" s="121"/>
      <c r="I45" s="127" t="s">
        <v>108</v>
      </c>
      <c r="J45" s="160">
        <v>88500</v>
      </c>
    </row>
    <row r="46" spans="1:10" ht="15.75" hidden="1">
      <c r="A46" s="131"/>
      <c r="B46" s="124" t="s">
        <v>13</v>
      </c>
      <c r="C46" s="162">
        <f>SUM(D46:E46)</f>
        <v>28500</v>
      </c>
      <c r="D46" s="162">
        <v>2500</v>
      </c>
      <c r="E46" s="162">
        <v>26000</v>
      </c>
      <c r="F46" s="126"/>
      <c r="I46" s="127" t="s">
        <v>86</v>
      </c>
      <c r="J46" s="160">
        <f>SUM(J44:J45)</f>
        <v>433500</v>
      </c>
    </row>
    <row r="47" spans="1:10" ht="15.75" hidden="1">
      <c r="A47" s="131"/>
      <c r="B47" s="124" t="s">
        <v>93</v>
      </c>
      <c r="C47" s="162">
        <f>SUM(D47:E47)</f>
        <v>7500</v>
      </c>
      <c r="D47" s="162">
        <v>0</v>
      </c>
      <c r="E47" s="162">
        <v>7500</v>
      </c>
      <c r="F47" s="126"/>
      <c r="I47" s="127" t="s">
        <v>105</v>
      </c>
      <c r="J47" s="98">
        <v>58250</v>
      </c>
    </row>
    <row r="48" spans="1:10" ht="15.75" hidden="1">
      <c r="B48" s="89" t="s">
        <v>38</v>
      </c>
      <c r="C48" s="163">
        <f>SUM(D48:E48)</f>
        <v>44500</v>
      </c>
      <c r="D48" s="164">
        <v>2500</v>
      </c>
      <c r="E48" s="164">
        <v>42000</v>
      </c>
      <c r="I48" s="127" t="s">
        <v>53</v>
      </c>
      <c r="J48" s="98">
        <f>SUM(J46-J47)</f>
        <v>375250</v>
      </c>
    </row>
    <row r="49" spans="1:13" ht="30" hidden="1">
      <c r="A49" s="131"/>
      <c r="B49" s="124" t="s">
        <v>94</v>
      </c>
      <c r="C49" s="162">
        <v>53000</v>
      </c>
      <c r="D49" s="162"/>
      <c r="E49" s="162">
        <v>53000</v>
      </c>
      <c r="F49" s="126"/>
      <c r="I49" s="127" t="s">
        <v>106</v>
      </c>
      <c r="J49" s="160">
        <v>120000</v>
      </c>
    </row>
    <row r="50" spans="1:13" ht="30" hidden="1">
      <c r="A50" s="131"/>
      <c r="B50" s="124" t="s">
        <v>95</v>
      </c>
      <c r="C50" s="162">
        <v>17000</v>
      </c>
      <c r="D50" s="162"/>
      <c r="E50" s="162">
        <v>17000</v>
      </c>
      <c r="F50" s="126"/>
      <c r="I50" s="137" t="s">
        <v>107</v>
      </c>
      <c r="J50" s="98">
        <f>SUM(J48:J49)</f>
        <v>495250</v>
      </c>
    </row>
    <row r="51" spans="1:13" ht="15.75" hidden="1">
      <c r="A51" s="131"/>
      <c r="B51" s="124" t="s">
        <v>99</v>
      </c>
      <c r="C51" s="162">
        <v>71000</v>
      </c>
      <c r="D51" s="162"/>
      <c r="E51" s="162">
        <v>71000</v>
      </c>
      <c r="F51" s="126"/>
      <c r="I51" s="137"/>
    </row>
    <row r="52" spans="1:13" ht="15.75" hidden="1">
      <c r="B52" s="139" t="s">
        <v>96</v>
      </c>
      <c r="C52" s="140">
        <f>SUM(C44:C51)</f>
        <v>246000</v>
      </c>
      <c r="D52" s="140">
        <f>SUM(D44:D51)</f>
        <v>15500</v>
      </c>
      <c r="E52" s="140">
        <f>SUM(E44:E51)</f>
        <v>230500</v>
      </c>
      <c r="I52" s="137"/>
    </row>
    <row r="53" spans="1:13" ht="15.75" hidden="1">
      <c r="B53" s="143" t="s">
        <v>53</v>
      </c>
      <c r="C53" s="144">
        <f>SUM(C52+E42)</f>
        <v>591000</v>
      </c>
      <c r="D53" s="144"/>
      <c r="E53" s="144">
        <f>SUM(E52+E42)</f>
        <v>575500</v>
      </c>
      <c r="I53" s="137"/>
    </row>
    <row r="54" spans="1:13" ht="15.75" hidden="1">
      <c r="B54" s="145" t="s">
        <v>63</v>
      </c>
      <c r="C54" s="146">
        <v>58250</v>
      </c>
      <c r="D54" s="147"/>
      <c r="E54" s="146">
        <v>83500</v>
      </c>
    </row>
    <row r="55" spans="1:13" ht="15.75" hidden="1">
      <c r="B55" s="145" t="s">
        <v>111</v>
      </c>
      <c r="C55" s="146">
        <v>199000</v>
      </c>
      <c r="D55" s="147"/>
      <c r="E55" s="146">
        <v>199000</v>
      </c>
    </row>
    <row r="56" spans="1:13" ht="15.75" hidden="1">
      <c r="B56" s="145"/>
      <c r="C56" s="146"/>
      <c r="D56" s="147"/>
      <c r="E56" s="146">
        <f>SUM(E54:E55)</f>
        <v>282500</v>
      </c>
    </row>
    <row r="57" spans="1:13" ht="15.75" hidden="1">
      <c r="B57" s="143" t="s">
        <v>52</v>
      </c>
      <c r="C57" s="120">
        <f>SUM(C53-C54)</f>
        <v>532750</v>
      </c>
      <c r="D57" s="120"/>
      <c r="E57" s="120">
        <f>SUM(E53-E56)</f>
        <v>293000</v>
      </c>
      <c r="G57" s="165"/>
    </row>
    <row r="58" spans="1:13" hidden="1"/>
    <row r="59" spans="1:13" ht="15.75" hidden="1">
      <c r="A59" s="90" t="s">
        <v>27</v>
      </c>
      <c r="B59" s="90"/>
      <c r="C59" s="91"/>
      <c r="D59" s="91"/>
      <c r="E59" s="91"/>
      <c r="F59" s="92"/>
      <c r="H59" s="107"/>
      <c r="I59" s="107"/>
      <c r="J59" s="107"/>
      <c r="K59" s="107"/>
      <c r="L59" s="107"/>
      <c r="M59" s="107"/>
    </row>
    <row r="60" spans="1:13" s="107" customFormat="1" ht="15.75" hidden="1">
      <c r="A60" s="106"/>
      <c r="B60" s="117"/>
      <c r="C60" s="118"/>
      <c r="D60" s="119" t="s">
        <v>39</v>
      </c>
      <c r="E60" s="120">
        <v>298000</v>
      </c>
      <c r="F60" s="121"/>
    </row>
    <row r="61" spans="1:13" s="107" customFormat="1" ht="15.75" hidden="1">
      <c r="A61" s="106"/>
      <c r="B61" s="157" t="s">
        <v>1</v>
      </c>
      <c r="C61" s="120" t="s">
        <v>101</v>
      </c>
      <c r="D61" s="119" t="s">
        <v>102</v>
      </c>
      <c r="E61" s="120" t="s">
        <v>103</v>
      </c>
      <c r="F61" s="121"/>
      <c r="I61" s="166"/>
      <c r="J61" s="166"/>
    </row>
    <row r="62" spans="1:13" s="107" customFormat="1" ht="15.75" hidden="1">
      <c r="A62" s="106"/>
      <c r="B62" s="126" t="s">
        <v>112</v>
      </c>
      <c r="C62" s="150">
        <v>34500</v>
      </c>
      <c r="D62" s="167"/>
      <c r="E62" s="150">
        <v>34500</v>
      </c>
      <c r="F62" s="121"/>
      <c r="I62" s="168"/>
      <c r="J62" s="168"/>
    </row>
    <row r="63" spans="1:13" s="107" customFormat="1" ht="15.75" hidden="1">
      <c r="A63" s="99" t="s">
        <v>114</v>
      </c>
      <c r="B63" s="126" t="s">
        <v>113</v>
      </c>
      <c r="C63" s="150">
        <f>SUM(D63:E63)</f>
        <v>78750</v>
      </c>
      <c r="D63" s="169">
        <v>12500</v>
      </c>
      <c r="E63" s="150">
        <v>66250</v>
      </c>
      <c r="F63" s="121"/>
      <c r="I63" s="168"/>
      <c r="J63" s="168"/>
    </row>
    <row r="64" spans="1:13" ht="15.75" hidden="1">
      <c r="A64" s="131" t="s">
        <v>115</v>
      </c>
      <c r="B64" s="132" t="s">
        <v>14</v>
      </c>
      <c r="C64" s="133">
        <v>95000</v>
      </c>
      <c r="D64" s="133"/>
      <c r="E64" s="133"/>
      <c r="F64" s="97"/>
      <c r="H64" s="107"/>
      <c r="I64" s="170"/>
      <c r="J64" s="107"/>
      <c r="K64" s="107"/>
      <c r="L64" s="107"/>
      <c r="M64" s="107"/>
    </row>
    <row r="65" spans="1:13" ht="15.75" hidden="1">
      <c r="A65" s="131"/>
      <c r="B65" s="132"/>
      <c r="C65" s="133">
        <f>SUM(C62:C64)</f>
        <v>208250</v>
      </c>
      <c r="D65" s="133"/>
      <c r="E65" s="133">
        <f>SUM(E62:E64)</f>
        <v>100750</v>
      </c>
      <c r="F65" s="97"/>
      <c r="H65" s="107"/>
      <c r="I65" s="107"/>
      <c r="J65" s="107"/>
      <c r="K65" s="107"/>
      <c r="L65" s="107"/>
      <c r="M65" s="107"/>
    </row>
    <row r="66" spans="1:13" ht="15.75" hidden="1">
      <c r="A66" s="131"/>
      <c r="B66" s="143" t="s">
        <v>53</v>
      </c>
      <c r="C66" s="144">
        <f>SUM(E60+C65)</f>
        <v>506250</v>
      </c>
      <c r="D66" s="144"/>
      <c r="E66" s="144">
        <f>SUM(E60+E65)</f>
        <v>398750</v>
      </c>
      <c r="F66" s="97"/>
      <c r="H66" s="107"/>
      <c r="I66" s="107"/>
      <c r="J66" s="107"/>
      <c r="K66" s="107"/>
      <c r="L66" s="107"/>
      <c r="M66" s="107"/>
    </row>
    <row r="67" spans="1:13" ht="36" hidden="1" customHeight="1">
      <c r="A67" s="131"/>
      <c r="B67" s="145" t="s">
        <v>63</v>
      </c>
      <c r="C67" s="146"/>
      <c r="D67" s="147"/>
      <c r="E67" s="146"/>
      <c r="F67" s="97"/>
      <c r="H67" s="107"/>
      <c r="I67" s="171"/>
      <c r="J67" s="107"/>
      <c r="K67" s="107"/>
      <c r="L67" s="107"/>
      <c r="M67" s="107"/>
    </row>
    <row r="68" spans="1:13" s="107" customFormat="1" ht="15.75" hidden="1">
      <c r="A68" s="124"/>
      <c r="B68" s="145" t="s">
        <v>111</v>
      </c>
      <c r="C68" s="146"/>
      <c r="D68" s="147"/>
      <c r="E68" s="146"/>
      <c r="F68" s="121"/>
    </row>
    <row r="69" spans="1:13" s="107" customFormat="1" ht="15.75" hidden="1">
      <c r="A69" s="161"/>
      <c r="B69" s="145"/>
      <c r="C69" s="146"/>
      <c r="D69" s="147"/>
      <c r="E69" s="146"/>
      <c r="F69" s="121"/>
    </row>
    <row r="70" spans="1:13" ht="15.75" hidden="1">
      <c r="B70" s="143" t="s">
        <v>52</v>
      </c>
      <c r="C70" s="120"/>
      <c r="D70" s="120"/>
      <c r="E70" s="120"/>
    </row>
    <row r="71" spans="1:13" s="113" customFormat="1">
      <c r="A71" s="172"/>
      <c r="B71" s="172"/>
      <c r="C71" s="184"/>
    </row>
    <row r="72" spans="1:13" hidden="1"/>
    <row r="73" spans="1:13" hidden="1"/>
    <row r="74" spans="1:13" hidden="1"/>
    <row r="75" spans="1:13" ht="15.75" hidden="1">
      <c r="A75" s="131"/>
      <c r="B75" s="132" t="s">
        <v>57</v>
      </c>
      <c r="C75" s="133"/>
      <c r="D75" s="133"/>
      <c r="E75" s="133"/>
      <c r="F75" s="97"/>
      <c r="H75" s="107"/>
      <c r="I75" s="107"/>
      <c r="J75" s="107"/>
      <c r="K75" s="107"/>
      <c r="L75" s="107"/>
      <c r="M75" s="107"/>
    </row>
    <row r="76" spans="1:13" ht="15.75" hidden="1">
      <c r="A76" s="131"/>
      <c r="B76" s="132" t="s">
        <v>60</v>
      </c>
      <c r="C76" s="133"/>
      <c r="D76" s="133"/>
      <c r="E76" s="133"/>
      <c r="F76" s="97" t="s">
        <v>8</v>
      </c>
      <c r="H76" s="107"/>
      <c r="I76" s="107"/>
      <c r="J76" s="107"/>
      <c r="K76" s="107"/>
      <c r="L76" s="107"/>
      <c r="M76" s="107"/>
    </row>
    <row r="77" spans="1:13" ht="36" hidden="1" customHeight="1">
      <c r="A77" s="131"/>
      <c r="B77" s="132" t="s">
        <v>7</v>
      </c>
      <c r="C77" s="133"/>
      <c r="D77" s="133"/>
      <c r="E77" s="133"/>
      <c r="F77" s="97" t="s">
        <v>16</v>
      </c>
      <c r="H77" s="107"/>
      <c r="I77" s="171"/>
      <c r="J77" s="107"/>
      <c r="K77" s="107"/>
      <c r="L77" s="107"/>
      <c r="M77" s="107"/>
    </row>
    <row r="78" spans="1:13" s="107" customFormat="1" ht="15.75" hidden="1">
      <c r="A78" s="124" t="s">
        <v>70</v>
      </c>
      <c r="B78" s="132" t="s">
        <v>67</v>
      </c>
      <c r="C78" s="133"/>
      <c r="D78" s="173"/>
      <c r="E78" s="173"/>
      <c r="F78" s="121"/>
    </row>
    <row r="79" spans="1:13" s="107" customFormat="1" ht="15.75" hidden="1">
      <c r="A79" s="161"/>
      <c r="B79" s="132" t="s">
        <v>37</v>
      </c>
      <c r="C79" s="174"/>
      <c r="D79" s="173"/>
      <c r="E79" s="173"/>
      <c r="F79" s="121"/>
    </row>
    <row r="80" spans="1:13" hidden="1"/>
    <row r="81" spans="1:15" hidden="1"/>
    <row r="84" spans="1:15" ht="15.75">
      <c r="A84" s="86" t="s">
        <v>0</v>
      </c>
      <c r="B84" s="87" t="s">
        <v>1</v>
      </c>
      <c r="C84" s="88" t="s">
        <v>36</v>
      </c>
      <c r="D84" s="88" t="s">
        <v>2</v>
      </c>
      <c r="E84" s="88" t="s">
        <v>3</v>
      </c>
      <c r="F84" s="87" t="s">
        <v>4</v>
      </c>
      <c r="O84" s="89" t="s">
        <v>4</v>
      </c>
    </row>
    <row r="85" spans="1:15" s="176" customFormat="1" ht="15.75">
      <c r="A85" s="90" t="s">
        <v>130</v>
      </c>
      <c r="B85" s="175"/>
      <c r="C85" s="91"/>
      <c r="D85" s="91"/>
      <c r="E85" s="91"/>
      <c r="F85" s="92"/>
    </row>
    <row r="86" spans="1:15" s="176" customFormat="1" ht="15.75">
      <c r="A86" s="93">
        <v>41307</v>
      </c>
      <c r="B86" s="177" t="s">
        <v>123</v>
      </c>
      <c r="C86" s="95">
        <v>100000</v>
      </c>
      <c r="D86" s="96">
        <v>0</v>
      </c>
      <c r="E86" s="96">
        <v>0</v>
      </c>
      <c r="F86" s="97"/>
    </row>
    <row r="87" spans="1:15" s="176" customFormat="1" ht="15.75">
      <c r="A87" s="93"/>
      <c r="B87" s="177" t="s">
        <v>9</v>
      </c>
      <c r="C87" s="95">
        <v>175000</v>
      </c>
      <c r="D87" s="96">
        <v>10000</v>
      </c>
      <c r="E87" s="96">
        <v>0</v>
      </c>
      <c r="F87" s="97"/>
    </row>
    <row r="88" spans="1:15" s="176" customFormat="1" ht="15.75">
      <c r="A88" s="99"/>
      <c r="B88" s="177" t="s">
        <v>51</v>
      </c>
      <c r="C88" s="178" t="s">
        <v>122</v>
      </c>
      <c r="D88" s="96"/>
      <c r="E88" s="96"/>
      <c r="F88" s="97"/>
    </row>
    <row r="89" spans="1:15" s="176" customFormat="1" ht="15.75">
      <c r="A89" s="99"/>
      <c r="B89" s="179"/>
      <c r="C89" s="96"/>
      <c r="D89" s="96"/>
      <c r="E89" s="96"/>
      <c r="F89" s="97"/>
    </row>
    <row r="90" spans="1:15" s="176" customFormat="1" ht="15.75">
      <c r="A90" s="99"/>
      <c r="B90" s="101" t="s">
        <v>131</v>
      </c>
      <c r="C90" s="95">
        <f>SUM(C86:C89)</f>
        <v>275000</v>
      </c>
      <c r="D90" s="180">
        <f>SUM(D86:D89)</f>
        <v>10000</v>
      </c>
      <c r="E90" s="180">
        <f>SUM(E86:E89)</f>
        <v>0</v>
      </c>
      <c r="F90" s="97"/>
    </row>
    <row r="91" spans="1:15" s="176" customFormat="1" ht="15.75">
      <c r="A91" s="99"/>
      <c r="B91" s="101" t="s">
        <v>133</v>
      </c>
      <c r="C91" s="181">
        <v>194059.6</v>
      </c>
      <c r="D91" s="180"/>
      <c r="E91" s="180"/>
      <c r="F91" s="97"/>
    </row>
    <row r="92" spans="1:15" s="176" customFormat="1" ht="15.75">
      <c r="A92" s="99"/>
      <c r="B92" s="101" t="s">
        <v>127</v>
      </c>
      <c r="C92" s="95">
        <f>SUM(C90+C91)</f>
        <v>469059.6</v>
      </c>
      <c r="D92" s="105">
        <v>196183</v>
      </c>
      <c r="E92" s="105" t="e">
        <f>SUM(E90+#REF!)</f>
        <v>#REF!</v>
      </c>
      <c r="F92" s="97"/>
      <c r="I92" s="182"/>
      <c r="J92" s="182"/>
    </row>
    <row r="93" spans="1:15" s="176" customFormat="1" ht="15.75">
      <c r="A93" s="99"/>
      <c r="B93" s="178" t="s">
        <v>124</v>
      </c>
      <c r="C93" s="95">
        <v>15000</v>
      </c>
      <c r="D93" s="108"/>
      <c r="E93" s="108">
        <v>15000</v>
      </c>
      <c r="F93" s="97"/>
      <c r="I93" s="183"/>
      <c r="J93" s="182"/>
    </row>
    <row r="94" spans="1:15" s="176" customFormat="1" ht="15.75">
      <c r="A94" s="99"/>
      <c r="B94" s="101" t="s">
        <v>132</v>
      </c>
      <c r="C94" s="95">
        <v>105000</v>
      </c>
      <c r="D94" s="108"/>
      <c r="E94" s="108">
        <v>105000</v>
      </c>
      <c r="F94" s="97" t="s">
        <v>126</v>
      </c>
      <c r="I94" s="183"/>
      <c r="J94" s="182"/>
    </row>
    <row r="95" spans="1:15" s="176" customFormat="1" ht="15.75">
      <c r="A95" s="99"/>
      <c r="B95" s="178" t="s">
        <v>63</v>
      </c>
      <c r="C95" s="178" t="s">
        <v>122</v>
      </c>
      <c r="D95" s="108"/>
      <c r="E95" s="108">
        <v>0</v>
      </c>
      <c r="F95" s="97"/>
      <c r="I95" s="183"/>
      <c r="J95" s="182"/>
    </row>
    <row r="96" spans="1:15" s="186" customFormat="1" ht="15.75">
      <c r="A96" s="109"/>
      <c r="B96" s="185"/>
      <c r="C96" s="185"/>
      <c r="D96" s="111"/>
      <c r="E96" s="111"/>
      <c r="F96" s="112"/>
      <c r="I96" s="187"/>
      <c r="J96" s="188"/>
    </row>
    <row r="97" spans="1:10" s="176" customFormat="1" ht="15.75">
      <c r="A97" s="99"/>
      <c r="B97" s="178" t="s">
        <v>52</v>
      </c>
      <c r="C97" s="95">
        <f>SUM(C92-C93-C94)</f>
        <v>349059.6</v>
      </c>
      <c r="D97" s="105"/>
      <c r="E97" s="105" t="e">
        <f>SUM(E92-E93--E94-E95)</f>
        <v>#REF!</v>
      </c>
      <c r="F97" s="97"/>
      <c r="I97" s="183"/>
      <c r="J97" s="182"/>
    </row>
    <row r="98" spans="1:10" s="172" customFormat="1">
      <c r="C98" s="184"/>
    </row>
  </sheetData>
  <mergeCells count="4">
    <mergeCell ref="I16:J16"/>
    <mergeCell ref="L17:M17"/>
    <mergeCell ref="I43:J43"/>
    <mergeCell ref="I61:J61"/>
  </mergeCells>
  <pageMargins left="0.49" right="0.7" top="0.75" bottom="0.75" header="0.3" footer="0.3"/>
  <pageSetup orientation="landscape" r:id="rId1"/>
  <headerFooter>
    <oddHeader>&amp;CNancy Pelosi for Congress 2013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58"/>
  <sheetViews>
    <sheetView workbookViewId="0">
      <selection activeCell="D2" sqref="D2:E2"/>
    </sheetView>
  </sheetViews>
  <sheetFormatPr defaultRowHeight="15"/>
  <cols>
    <col min="1" max="1" width="14.42578125" style="6" customWidth="1"/>
    <col min="2" max="2" width="23.7109375" style="10" customWidth="1"/>
    <col min="3" max="3" width="15" style="6" customWidth="1"/>
    <col min="4" max="4" width="14.28515625" style="6" customWidth="1"/>
    <col min="5" max="7" width="20.28515625" style="6" customWidth="1"/>
    <col min="8" max="8" width="9.140625" style="6"/>
    <col min="9" max="9" width="23.42578125" style="6" customWidth="1"/>
    <col min="10" max="10" width="11.140625" style="6" customWidth="1"/>
    <col min="11" max="11" width="9.140625" style="6"/>
    <col min="12" max="12" width="20.42578125" style="6" customWidth="1"/>
    <col min="13" max="13" width="11" style="6" customWidth="1"/>
    <col min="14" max="16384" width="9.140625" style="6"/>
  </cols>
  <sheetData>
    <row r="1" spans="1:13">
      <c r="A1" s="12" t="s">
        <v>0</v>
      </c>
      <c r="B1" s="13" t="s">
        <v>1</v>
      </c>
      <c r="C1" s="14" t="s">
        <v>36</v>
      </c>
      <c r="D1" s="14" t="s">
        <v>2</v>
      </c>
      <c r="E1" s="14" t="s">
        <v>3</v>
      </c>
      <c r="F1" s="15" t="s">
        <v>4</v>
      </c>
    </row>
    <row r="2" spans="1:13" s="7" customFormat="1">
      <c r="A2" s="16"/>
      <c r="B2" s="17"/>
      <c r="C2" s="18"/>
      <c r="D2" s="19" t="s">
        <v>39</v>
      </c>
      <c r="E2" s="20">
        <v>194059.6</v>
      </c>
      <c r="F2" s="21"/>
    </row>
    <row r="3" spans="1:13">
      <c r="A3" s="22" t="s">
        <v>5</v>
      </c>
      <c r="B3" s="23"/>
      <c r="C3" s="24"/>
      <c r="D3" s="24"/>
      <c r="E3" s="24"/>
      <c r="F3" s="25"/>
    </row>
    <row r="4" spans="1:13">
      <c r="A4" s="26" t="s">
        <v>122</v>
      </c>
      <c r="B4" s="17" t="s">
        <v>123</v>
      </c>
      <c r="C4" s="4">
        <v>100000</v>
      </c>
      <c r="D4" s="4">
        <v>0</v>
      </c>
      <c r="E4" s="4">
        <v>0</v>
      </c>
      <c r="F4" s="27"/>
    </row>
    <row r="5" spans="1:13">
      <c r="A5" s="26"/>
      <c r="B5" s="17" t="s">
        <v>9</v>
      </c>
      <c r="C5" s="4">
        <v>175000</v>
      </c>
      <c r="D5" s="4">
        <v>10000</v>
      </c>
      <c r="E5" s="4">
        <v>0</v>
      </c>
      <c r="F5" s="27"/>
    </row>
    <row r="6" spans="1:13">
      <c r="A6" s="28"/>
      <c r="B6" s="17" t="s">
        <v>51</v>
      </c>
      <c r="C6" s="4"/>
      <c r="D6" s="4"/>
      <c r="E6" s="4"/>
      <c r="F6" s="27"/>
    </row>
    <row r="7" spans="1:13">
      <c r="A7" s="28"/>
      <c r="B7" s="17"/>
      <c r="C7" s="4"/>
      <c r="D7" s="4"/>
      <c r="E7" s="4"/>
      <c r="F7" s="27"/>
    </row>
    <row r="8" spans="1:13">
      <c r="A8" s="28"/>
      <c r="B8" s="29" t="s">
        <v>10</v>
      </c>
      <c r="C8" s="30">
        <f>SUM(C4:C7)</f>
        <v>275000</v>
      </c>
      <c r="D8" s="30">
        <f>SUM(D4:D7)</f>
        <v>10000</v>
      </c>
      <c r="E8" s="30">
        <f>SUM(E4:E7)</f>
        <v>0</v>
      </c>
      <c r="F8" s="27"/>
    </row>
    <row r="9" spans="1:13">
      <c r="A9" s="28"/>
      <c r="B9" s="31" t="s">
        <v>53</v>
      </c>
      <c r="C9" s="20">
        <f>SUM(C8+E2)</f>
        <v>469059.6</v>
      </c>
      <c r="D9" s="20">
        <v>196183</v>
      </c>
      <c r="E9" s="20">
        <f>SUM(E8+E2)</f>
        <v>194059.6</v>
      </c>
      <c r="F9" s="27"/>
      <c r="I9" s="44"/>
      <c r="J9" s="58"/>
    </row>
    <row r="10" spans="1:13">
      <c r="A10" s="28"/>
      <c r="B10" s="32" t="s">
        <v>124</v>
      </c>
      <c r="C10" s="33">
        <v>15000</v>
      </c>
      <c r="D10" s="33"/>
      <c r="E10" s="33">
        <v>15000</v>
      </c>
      <c r="F10" s="27"/>
      <c r="I10" s="43"/>
      <c r="J10" s="58"/>
    </row>
    <row r="11" spans="1:13" ht="30">
      <c r="A11" s="28"/>
      <c r="B11" s="32" t="s">
        <v>125</v>
      </c>
      <c r="C11" s="33">
        <v>105000</v>
      </c>
      <c r="D11" s="33"/>
      <c r="E11" s="33">
        <v>105000</v>
      </c>
      <c r="F11" s="27" t="s">
        <v>126</v>
      </c>
      <c r="I11" s="43"/>
      <c r="J11" s="58"/>
    </row>
    <row r="12" spans="1:13">
      <c r="A12" s="28"/>
      <c r="B12" s="32" t="s">
        <v>63</v>
      </c>
      <c r="C12" s="33"/>
      <c r="D12" s="33"/>
      <c r="E12" s="33">
        <v>0</v>
      </c>
      <c r="F12" s="27"/>
      <c r="I12" s="43"/>
      <c r="J12" s="58"/>
    </row>
    <row r="13" spans="1:13">
      <c r="A13" s="28"/>
      <c r="B13" s="31" t="s">
        <v>40</v>
      </c>
      <c r="C13" s="20">
        <f>SUM(C9-C10-C11)</f>
        <v>349059.6</v>
      </c>
      <c r="D13" s="20"/>
      <c r="E13" s="20">
        <f>SUM(E9-E10--E11-E12)</f>
        <v>284059.59999999998</v>
      </c>
      <c r="F13" s="27"/>
      <c r="I13" s="43"/>
      <c r="J13" s="58"/>
    </row>
    <row r="14" spans="1:13" ht="17.25" hidden="1" customHeight="1">
      <c r="A14" s="22" t="s">
        <v>11</v>
      </c>
      <c r="B14" s="23"/>
      <c r="C14" s="24"/>
      <c r="D14" s="24"/>
      <c r="E14" s="24"/>
      <c r="F14" s="25"/>
      <c r="I14" s="58"/>
      <c r="J14" s="58"/>
    </row>
    <row r="15" spans="1:13" s="7" customFormat="1" hidden="1">
      <c r="A15" s="37"/>
      <c r="B15" s="38"/>
      <c r="C15" s="39"/>
      <c r="D15" s="20" t="s">
        <v>39</v>
      </c>
      <c r="E15" s="40">
        <v>190000</v>
      </c>
      <c r="F15" s="67"/>
      <c r="G15" s="1"/>
      <c r="I15" s="64" t="s">
        <v>72</v>
      </c>
      <c r="J15" s="64"/>
    </row>
    <row r="16" spans="1:13" ht="15.75" hidden="1" thickBot="1">
      <c r="A16" s="68">
        <v>40714</v>
      </c>
      <c r="B16" s="41" t="s">
        <v>62</v>
      </c>
      <c r="C16" s="3">
        <f>SUM(D16:E16)</f>
        <v>100000</v>
      </c>
      <c r="D16" s="3">
        <v>5000</v>
      </c>
      <c r="E16" s="3">
        <v>95000</v>
      </c>
      <c r="F16" s="2"/>
      <c r="G16" s="8"/>
      <c r="I16" s="42" t="s">
        <v>74</v>
      </c>
      <c r="J16" s="47">
        <v>190000</v>
      </c>
      <c r="K16" s="44"/>
      <c r="L16" s="44"/>
      <c r="M16" s="44"/>
    </row>
    <row r="17" spans="1:13" hidden="1">
      <c r="A17" s="2"/>
      <c r="B17" s="41" t="s">
        <v>69</v>
      </c>
      <c r="C17" s="3">
        <v>5000</v>
      </c>
      <c r="D17" s="3">
        <v>5000</v>
      </c>
      <c r="E17" s="3">
        <v>5000</v>
      </c>
      <c r="F17" s="2"/>
      <c r="G17" s="8"/>
      <c r="I17" s="42" t="s">
        <v>76</v>
      </c>
      <c r="J17" s="47">
        <v>88750</v>
      </c>
      <c r="K17" s="44"/>
      <c r="L17" s="45" t="s">
        <v>73</v>
      </c>
      <c r="M17" s="46"/>
    </row>
    <row r="18" spans="1:13" ht="30" hidden="1" customHeight="1">
      <c r="A18" s="2"/>
      <c r="B18" s="41" t="s">
        <v>71</v>
      </c>
      <c r="C18" s="3">
        <v>5000</v>
      </c>
      <c r="D18" s="3">
        <v>5000</v>
      </c>
      <c r="E18" s="3">
        <v>5000</v>
      </c>
      <c r="F18" s="2"/>
      <c r="G18" s="8"/>
      <c r="I18" s="42" t="s">
        <v>65</v>
      </c>
      <c r="J18" s="47">
        <v>278750</v>
      </c>
      <c r="K18" s="44"/>
      <c r="L18" s="48" t="s">
        <v>75</v>
      </c>
      <c r="M18" s="49">
        <v>239000</v>
      </c>
    </row>
    <row r="19" spans="1:13" ht="75" hidden="1" customHeight="1">
      <c r="A19" s="68">
        <v>40710</v>
      </c>
      <c r="B19" s="41" t="s">
        <v>66</v>
      </c>
      <c r="C19" s="3">
        <v>61250</v>
      </c>
      <c r="D19" s="3">
        <v>61250</v>
      </c>
      <c r="E19" s="3">
        <v>61250</v>
      </c>
      <c r="F19" s="2"/>
      <c r="G19" s="8"/>
      <c r="I19" s="50" t="s">
        <v>77</v>
      </c>
      <c r="J19" s="51">
        <v>70000</v>
      </c>
      <c r="K19" s="44"/>
      <c r="L19" s="48" t="s">
        <v>77</v>
      </c>
      <c r="M19" s="49">
        <v>70000</v>
      </c>
    </row>
    <row r="20" spans="1:13" hidden="1">
      <c r="A20" s="2"/>
      <c r="B20" s="75" t="s">
        <v>65</v>
      </c>
      <c r="C20" s="76">
        <f>SUM(C16:C19)</f>
        <v>171250</v>
      </c>
      <c r="D20" s="77">
        <f>SUM(D16:D19)</f>
        <v>76250</v>
      </c>
      <c r="E20" s="77">
        <f>SUM(E16:E19)</f>
        <v>166250</v>
      </c>
      <c r="F20" s="2"/>
      <c r="G20" s="8"/>
      <c r="I20" s="50" t="s">
        <v>78</v>
      </c>
      <c r="J20" s="51">
        <f>SUM(J18:J19)</f>
        <v>348750</v>
      </c>
      <c r="K20" s="44"/>
      <c r="L20" s="48" t="s">
        <v>78</v>
      </c>
      <c r="M20" s="49">
        <f>SUM(M16:M19)</f>
        <v>309000</v>
      </c>
    </row>
    <row r="21" spans="1:13" ht="27" hidden="1" customHeight="1">
      <c r="A21" s="2"/>
      <c r="B21" s="31" t="s">
        <v>53</v>
      </c>
      <c r="C21" s="20">
        <f>SUM(E15+C20)</f>
        <v>361250</v>
      </c>
      <c r="D21" s="20">
        <f>SUM(E15+D20)</f>
        <v>266250</v>
      </c>
      <c r="E21" s="20">
        <f>SUM(E20+E15)</f>
        <v>356250</v>
      </c>
      <c r="F21" s="2"/>
      <c r="I21" s="42" t="s">
        <v>81</v>
      </c>
      <c r="J21" s="51">
        <v>128299</v>
      </c>
      <c r="K21" s="44"/>
      <c r="L21" s="48" t="s">
        <v>79</v>
      </c>
      <c r="M21" s="52">
        <v>88000</v>
      </c>
    </row>
    <row r="22" spans="1:13" ht="43.5" hidden="1" customHeight="1" thickBot="1">
      <c r="A22" s="2"/>
      <c r="B22" s="32" t="s">
        <v>82</v>
      </c>
      <c r="C22" s="33"/>
      <c r="D22" s="33"/>
      <c r="E22" s="33">
        <v>128299</v>
      </c>
      <c r="F22" s="2"/>
      <c r="I22" s="65" t="s">
        <v>80</v>
      </c>
      <c r="J22" s="66">
        <f>SUM(J20-J21)</f>
        <v>220451</v>
      </c>
      <c r="K22" s="44"/>
      <c r="L22" s="53" t="s">
        <v>80</v>
      </c>
      <c r="M22" s="54">
        <f>SUM(M20-M21)</f>
        <v>221000</v>
      </c>
    </row>
    <row r="23" spans="1:13" hidden="1">
      <c r="A23" s="2"/>
      <c r="B23" s="31" t="s">
        <v>40</v>
      </c>
      <c r="C23" s="20"/>
      <c r="D23" s="20">
        <f>SUM(D20-D21-D22)</f>
        <v>-190000</v>
      </c>
      <c r="E23" s="20">
        <f>SUM(E21-E22)</f>
        <v>227951</v>
      </c>
      <c r="F23" s="2"/>
      <c r="I23" s="43"/>
      <c r="J23" s="56"/>
      <c r="K23" s="44"/>
      <c r="L23" s="43"/>
      <c r="M23" s="55"/>
    </row>
    <row r="24" spans="1:13" hidden="1">
      <c r="A24" s="22" t="s">
        <v>18</v>
      </c>
      <c r="B24" s="23"/>
      <c r="C24" s="24"/>
      <c r="D24" s="24"/>
      <c r="E24" s="24"/>
      <c r="F24" s="25"/>
      <c r="I24" s="85" t="s">
        <v>109</v>
      </c>
      <c r="J24" s="85"/>
    </row>
    <row r="25" spans="1:13" hidden="1">
      <c r="A25" s="2"/>
      <c r="B25" s="71"/>
      <c r="C25" s="3"/>
      <c r="D25" s="73" t="s">
        <v>39</v>
      </c>
      <c r="E25" s="73">
        <v>214000</v>
      </c>
      <c r="F25" s="2"/>
      <c r="I25" s="50" t="s">
        <v>104</v>
      </c>
      <c r="J25" s="3">
        <v>214000</v>
      </c>
    </row>
    <row r="26" spans="1:13" s="7" customFormat="1" hidden="1">
      <c r="A26" s="72"/>
      <c r="B26" s="78"/>
      <c r="C26" s="74"/>
      <c r="D26" s="74"/>
      <c r="E26" s="74"/>
      <c r="F26" s="72"/>
      <c r="I26" s="50" t="s">
        <v>108</v>
      </c>
      <c r="J26" s="74">
        <v>12500</v>
      </c>
    </row>
    <row r="27" spans="1:13" ht="30" hidden="1">
      <c r="A27" s="2"/>
      <c r="B27" s="71" t="s">
        <v>58</v>
      </c>
      <c r="C27" s="3">
        <f>SUM(D27:E27)</f>
        <v>15000</v>
      </c>
      <c r="D27" s="74">
        <v>5000</v>
      </c>
      <c r="E27" s="74">
        <v>10000</v>
      </c>
      <c r="F27" s="2"/>
      <c r="I27" s="50" t="s">
        <v>86</v>
      </c>
      <c r="J27" s="3">
        <f>SUM(J25:J26)</f>
        <v>226500</v>
      </c>
    </row>
    <row r="28" spans="1:13" ht="30" hidden="1">
      <c r="A28" s="2"/>
      <c r="B28" s="71" t="s">
        <v>98</v>
      </c>
      <c r="C28" s="3">
        <f>SUM(D28:E28)</f>
        <v>12500</v>
      </c>
      <c r="D28" s="3"/>
      <c r="E28" s="3">
        <v>12500</v>
      </c>
      <c r="F28" s="2"/>
      <c r="I28" s="50" t="s">
        <v>105</v>
      </c>
      <c r="J28" s="3">
        <v>38000</v>
      </c>
    </row>
    <row r="29" spans="1:13" hidden="1">
      <c r="A29" s="2"/>
      <c r="B29" s="71" t="s">
        <v>6</v>
      </c>
      <c r="C29" s="3">
        <v>20000</v>
      </c>
      <c r="D29" s="3"/>
      <c r="E29" s="3">
        <v>20000</v>
      </c>
      <c r="F29" s="2"/>
      <c r="I29" s="50" t="s">
        <v>53</v>
      </c>
      <c r="J29" s="3">
        <f>SUM(J27-J28)</f>
        <v>188500</v>
      </c>
    </row>
    <row r="30" spans="1:13" ht="30" hidden="1">
      <c r="A30" s="2"/>
      <c r="B30" s="71" t="s">
        <v>100</v>
      </c>
      <c r="C30" s="3">
        <v>30000</v>
      </c>
      <c r="D30" s="3"/>
      <c r="E30" s="3">
        <v>30000</v>
      </c>
      <c r="F30" s="2"/>
      <c r="I30" s="50" t="s">
        <v>106</v>
      </c>
      <c r="J30" s="3">
        <v>50000</v>
      </c>
    </row>
    <row r="31" spans="1:13" ht="30" hidden="1">
      <c r="A31" s="2"/>
      <c r="B31" s="75" t="s">
        <v>96</v>
      </c>
      <c r="C31" s="76">
        <f>SUM(C27:C29)</f>
        <v>47500</v>
      </c>
      <c r="D31" s="77"/>
      <c r="E31" s="76">
        <f>SUM(E27:E30)</f>
        <v>72500</v>
      </c>
      <c r="F31" s="2"/>
      <c r="I31" s="42" t="s">
        <v>107</v>
      </c>
      <c r="J31" s="3">
        <f>SUM(J29:J30)</f>
        <v>238500</v>
      </c>
    </row>
    <row r="32" spans="1:13" hidden="1">
      <c r="A32" s="2"/>
      <c r="B32" s="31" t="s">
        <v>53</v>
      </c>
      <c r="C32" s="20">
        <f>SUM(C31+E25)</f>
        <v>261500</v>
      </c>
      <c r="D32" s="20">
        <f>SUM(D27:D31)</f>
        <v>5000</v>
      </c>
      <c r="E32" s="20">
        <f>SUM(E31+E25)</f>
        <v>286500</v>
      </c>
      <c r="F32" s="2"/>
    </row>
    <row r="33" spans="1:10" hidden="1">
      <c r="A33" s="2"/>
      <c r="B33" s="32" t="s">
        <v>82</v>
      </c>
      <c r="C33" s="33">
        <v>121000</v>
      </c>
      <c r="D33" s="33"/>
      <c r="E33" s="33">
        <v>121000</v>
      </c>
      <c r="F33" s="2"/>
    </row>
    <row r="34" spans="1:10" hidden="1">
      <c r="A34" s="2"/>
      <c r="B34" s="31" t="s">
        <v>40</v>
      </c>
      <c r="C34" s="20">
        <f>SUM(C32-C33)</f>
        <v>140500</v>
      </c>
      <c r="D34" s="20"/>
      <c r="E34" s="20">
        <f>SUM(E32-E33)</f>
        <v>165500</v>
      </c>
      <c r="F34" s="2"/>
      <c r="G34" s="79"/>
    </row>
    <row r="35" spans="1:10" hidden="1">
      <c r="A35" s="2"/>
      <c r="B35" s="9"/>
      <c r="C35" s="2"/>
      <c r="D35" s="2"/>
      <c r="E35" s="2"/>
      <c r="F35" s="2"/>
    </row>
    <row r="36" spans="1:10" hidden="1">
      <c r="A36" s="22" t="s">
        <v>27</v>
      </c>
      <c r="B36" s="23"/>
      <c r="C36" s="24"/>
      <c r="D36" s="24"/>
      <c r="E36" s="24"/>
      <c r="F36" s="34"/>
      <c r="I36" s="58"/>
      <c r="J36" s="58"/>
    </row>
    <row r="37" spans="1:10" hidden="1">
      <c r="A37" s="2"/>
      <c r="B37" s="71"/>
      <c r="C37" s="3"/>
      <c r="D37" s="73" t="s">
        <v>39</v>
      </c>
      <c r="E37" s="73">
        <v>170000</v>
      </c>
      <c r="F37" s="2"/>
      <c r="I37" s="50"/>
      <c r="J37" s="3"/>
    </row>
    <row r="38" spans="1:10" hidden="1">
      <c r="A38" s="2"/>
      <c r="B38" s="71"/>
      <c r="C38" s="3"/>
      <c r="D38" s="73"/>
      <c r="E38" s="73"/>
      <c r="F38" s="2"/>
      <c r="I38" s="50"/>
      <c r="J38" s="3"/>
    </row>
    <row r="39" spans="1:10" s="7" customFormat="1" hidden="1">
      <c r="A39" s="72"/>
      <c r="B39" s="71" t="s">
        <v>116</v>
      </c>
      <c r="C39" s="74">
        <v>25000</v>
      </c>
      <c r="D39" s="74"/>
      <c r="E39" s="74">
        <v>25000</v>
      </c>
      <c r="F39" s="72"/>
      <c r="I39" s="50"/>
      <c r="J39" s="74"/>
    </row>
    <row r="40" spans="1:10" s="7" customFormat="1" hidden="1">
      <c r="A40" s="5" t="s">
        <v>114</v>
      </c>
      <c r="B40" s="71" t="s">
        <v>117</v>
      </c>
      <c r="C40" s="74">
        <f>SUM(D40:E40)</f>
        <v>18500</v>
      </c>
      <c r="D40" s="74"/>
      <c r="E40" s="74">
        <v>18500</v>
      </c>
      <c r="F40" s="80"/>
      <c r="I40" s="81"/>
      <c r="J40" s="82"/>
    </row>
    <row r="41" spans="1:10" s="7" customFormat="1" hidden="1">
      <c r="A41" s="5" t="s">
        <v>33</v>
      </c>
      <c r="B41" s="71" t="s">
        <v>119</v>
      </c>
      <c r="C41" s="74">
        <v>100000</v>
      </c>
      <c r="D41" s="74"/>
      <c r="E41" s="74"/>
      <c r="F41" s="80"/>
      <c r="I41" s="81"/>
      <c r="J41" s="82"/>
    </row>
    <row r="42" spans="1:10" s="7" customFormat="1" hidden="1">
      <c r="A42" s="5"/>
      <c r="B42" s="71" t="s">
        <v>54</v>
      </c>
      <c r="C42" s="74">
        <v>50000</v>
      </c>
      <c r="D42" s="74"/>
      <c r="E42" s="74"/>
      <c r="F42" s="80"/>
      <c r="I42" s="81"/>
      <c r="J42" s="82"/>
    </row>
    <row r="43" spans="1:10" s="7" customFormat="1" hidden="1">
      <c r="A43" s="5" t="s">
        <v>121</v>
      </c>
      <c r="B43" s="71" t="s">
        <v>120</v>
      </c>
      <c r="C43" s="74">
        <v>5000</v>
      </c>
      <c r="D43" s="74"/>
      <c r="E43" s="74"/>
      <c r="F43" s="80"/>
      <c r="I43" s="81"/>
      <c r="J43" s="82"/>
    </row>
    <row r="44" spans="1:10" s="7" customFormat="1" hidden="1">
      <c r="A44" s="5"/>
      <c r="B44" s="41" t="s">
        <v>65</v>
      </c>
      <c r="C44" s="74">
        <f>SUM(C39:C43)</f>
        <v>198500</v>
      </c>
      <c r="D44" s="74">
        <f>SUM(D39:D40)</f>
        <v>0</v>
      </c>
      <c r="E44" s="74">
        <f>SUM(E39:E40)</f>
        <v>43500</v>
      </c>
      <c r="F44" s="80"/>
      <c r="I44" s="81"/>
      <c r="J44" s="82"/>
    </row>
    <row r="45" spans="1:10" s="7" customFormat="1" hidden="1">
      <c r="A45" s="5"/>
      <c r="B45" s="31" t="s">
        <v>53</v>
      </c>
      <c r="C45" s="20">
        <f>SUM(C44+E37)</f>
        <v>368500</v>
      </c>
      <c r="D45" s="20"/>
      <c r="E45" s="20">
        <f>SUM(E37+E44)</f>
        <v>213500</v>
      </c>
      <c r="F45" s="80"/>
      <c r="I45" s="81"/>
      <c r="J45" s="82"/>
    </row>
    <row r="46" spans="1:10" s="7" customFormat="1" hidden="1">
      <c r="A46" s="5"/>
      <c r="B46" s="32" t="s">
        <v>118</v>
      </c>
      <c r="C46" s="33"/>
      <c r="D46" s="33"/>
      <c r="E46" s="33"/>
      <c r="F46" s="80"/>
      <c r="I46" s="81"/>
      <c r="J46" s="82"/>
    </row>
    <row r="47" spans="1:10" s="7" customFormat="1" hidden="1">
      <c r="A47" s="72"/>
      <c r="B47" s="31" t="s">
        <v>40</v>
      </c>
      <c r="C47" s="20"/>
      <c r="D47" s="20"/>
      <c r="E47" s="20"/>
      <c r="F47" s="80"/>
      <c r="I47" s="81"/>
      <c r="J47" s="82"/>
    </row>
    <row r="48" spans="1:10" s="7" customFormat="1" hidden="1">
      <c r="A48" s="72"/>
      <c r="B48" s="83"/>
      <c r="C48" s="18"/>
      <c r="D48" s="18"/>
      <c r="E48" s="18"/>
      <c r="F48" s="80"/>
      <c r="I48" s="84"/>
      <c r="J48" s="82"/>
    </row>
    <row r="49" spans="1:13" s="7" customFormat="1" hidden="1">
      <c r="A49" s="37"/>
      <c r="B49" s="38"/>
      <c r="C49" s="39"/>
      <c r="D49" s="39"/>
      <c r="E49" s="39"/>
      <c r="F49" s="69"/>
      <c r="I49" s="70"/>
      <c r="J49" s="70"/>
    </row>
    <row r="50" spans="1:13" hidden="1">
      <c r="A50" s="2" t="s">
        <v>50</v>
      </c>
      <c r="B50" s="9"/>
      <c r="C50" s="2"/>
      <c r="D50" s="2"/>
      <c r="E50" s="2"/>
      <c r="F50" s="2"/>
      <c r="I50" s="43"/>
      <c r="J50" s="56"/>
      <c r="K50" s="44"/>
      <c r="L50" s="43"/>
      <c r="M50" s="57"/>
    </row>
    <row r="51" spans="1:13" s="36" customFormat="1" ht="12.75" hidden="1" customHeight="1">
      <c r="A51" s="27" t="s">
        <v>41</v>
      </c>
      <c r="B51" s="59">
        <v>50000</v>
      </c>
      <c r="C51" s="4">
        <v>41500</v>
      </c>
      <c r="D51" s="27" t="s">
        <v>42</v>
      </c>
      <c r="E51" s="27"/>
      <c r="F51" s="27"/>
      <c r="G51" s="35"/>
      <c r="I51" s="43"/>
      <c r="J51" s="57"/>
      <c r="K51" s="44"/>
      <c r="L51" s="44"/>
      <c r="M51" s="44"/>
    </row>
    <row r="52" spans="1:13" s="36" customFormat="1" ht="12.75" hidden="1" customHeight="1">
      <c r="A52" s="27" t="s">
        <v>43</v>
      </c>
      <c r="B52" s="59">
        <v>100000</v>
      </c>
      <c r="C52" s="4">
        <v>78400</v>
      </c>
      <c r="D52" s="27"/>
      <c r="E52" s="27"/>
      <c r="F52" s="27"/>
      <c r="G52" s="35"/>
      <c r="I52" s="44"/>
      <c r="J52" s="44"/>
      <c r="K52" s="44"/>
      <c r="L52" s="44"/>
      <c r="M52" s="44"/>
    </row>
    <row r="53" spans="1:13" s="36" customFormat="1" ht="12.75" hidden="1" customHeight="1">
      <c r="A53" s="27" t="s">
        <v>44</v>
      </c>
      <c r="B53" s="59">
        <v>80000</v>
      </c>
      <c r="C53" s="4">
        <v>63000</v>
      </c>
      <c r="D53" s="27" t="s">
        <v>45</v>
      </c>
      <c r="E53" s="27"/>
      <c r="F53" s="27"/>
      <c r="G53" s="35"/>
      <c r="I53" s="44"/>
      <c r="J53" s="44"/>
      <c r="K53" s="44"/>
      <c r="L53" s="44"/>
      <c r="M53" s="44"/>
    </row>
    <row r="54" spans="1:13" s="36" customFormat="1" ht="12.75" hidden="1" customHeight="1">
      <c r="A54" s="27" t="s">
        <v>46</v>
      </c>
      <c r="B54" s="59">
        <v>50000</v>
      </c>
      <c r="C54" s="4">
        <v>51800</v>
      </c>
      <c r="D54" s="27"/>
      <c r="E54" s="27"/>
      <c r="F54" s="27"/>
      <c r="G54" s="35"/>
    </row>
    <row r="55" spans="1:13" s="11" customFormat="1" ht="45" hidden="1">
      <c r="A55" s="60" t="s">
        <v>47</v>
      </c>
      <c r="B55" s="61">
        <v>50000</v>
      </c>
      <c r="C55" s="62">
        <v>43000</v>
      </c>
      <c r="D55" s="63"/>
      <c r="E55" s="63"/>
      <c r="F55" s="63"/>
    </row>
    <row r="56" spans="1:13" hidden="1">
      <c r="A56" s="2"/>
      <c r="B56" s="9" t="s">
        <v>54</v>
      </c>
      <c r="C56" s="3"/>
      <c r="D56" s="3"/>
      <c r="E56" s="3"/>
      <c r="F56" s="2"/>
    </row>
    <row r="57" spans="1:13" hidden="1">
      <c r="A57" s="2"/>
      <c r="B57" s="9" t="s">
        <v>48</v>
      </c>
      <c r="C57" s="3">
        <v>40000</v>
      </c>
      <c r="D57" s="3"/>
      <c r="E57" s="3"/>
      <c r="F57" s="2"/>
      <c r="I57" s="43"/>
      <c r="J57" s="56"/>
      <c r="K57" s="44"/>
      <c r="L57" s="43"/>
      <c r="M57" s="57"/>
    </row>
    <row r="58" spans="1:13" hidden="1"/>
  </sheetData>
  <mergeCells count="1">
    <mergeCell ref="I24:J24"/>
  </mergeCells>
  <pageMargins left="0.7" right="0.7" top="0.75" bottom="0.75" header="0.3" footer="0.3"/>
  <pageSetup orientation="landscape" r:id="rId1"/>
  <headerFooter>
    <oddHeader>&amp;CPAC to the Future 2013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7" sqref="E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NP4C</vt:lpstr>
      <vt:lpstr>PTF</vt:lpstr>
      <vt:lpstr>Sheet1</vt:lpstr>
    </vt:vector>
  </TitlesOfParts>
  <Company>Democratic Congressional Campaign Committee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 Ross</dc:creator>
  <cp:lastModifiedBy>kurek</cp:lastModifiedBy>
  <cp:lastPrinted>2013-01-24T16:23:50Z</cp:lastPrinted>
  <dcterms:created xsi:type="dcterms:W3CDTF">2011-02-01T19:49:55Z</dcterms:created>
  <dcterms:modified xsi:type="dcterms:W3CDTF">2013-01-24T22:33:39Z</dcterms:modified>
</cp:coreProperties>
</file>